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2.vml" ContentType="application/vnd.openxmlformats-officedocument.vmlDrawing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icio" sheetId="1" state="visible" r:id="rId3"/>
    <sheet name="Panel" sheetId="2" state="visible" r:id="rId4"/>
    <sheet name="Captaciones" sheetId="3" state="visible" r:id="rId5"/>
    <sheet name="Visitas" sheetId="4" state="visible" r:id="rId6"/>
    <sheet name="Ofertas" sheetId="5" state="visible" r:id="rId7"/>
  </sheets>
  <definedNames>
    <definedName function="false" hidden="false" localSheetId="2" name="_xlnm.Print_Titles" vbProcedure="false">Captaciones!$4:$4</definedName>
    <definedName function="false" hidden="true" localSheetId="2" name="_xlnm._FilterDatabase" vbProcedure="false">Captaciones!$A$4:$T$304</definedName>
    <definedName function="false" hidden="false" localSheetId="4" name="_xlnm.Print_Titles" vbProcedure="false">Ofertas!$4:$4</definedName>
    <definedName function="false" hidden="true" localSheetId="4" name="_xlnm._FilterDatabase" vbProcedure="false">Ofertas!$A$4:$J$304</definedName>
    <definedName function="false" hidden="false" localSheetId="3" name="_xlnm.Print_Titles" vbProcedure="false">Visitas!$4:$4</definedName>
    <definedName function="false" hidden="true" localSheetId="3" name="_xlnm._FilterDatabase" vbProcedure="false">Visitas!$A$4:$J$304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" authorId="0">
      <text>
        <r>
          <rPr>
            <sz val="10"/>
            <rFont val="Arial"/>
            <family val="2"/>
          </rPr>
          <t xml:space="preserve">Sale en el título de todas las hojas. Puedes insertar tu logo en esta hoja con Insertar &gt; Imagen.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M4" authorId="0">
      <text>
        <r>
          <rPr>
            <sz val="10"/>
            <rFont val="Arial"/>
            <family val="2"/>
          </rPr>
          <t xml:space="preserve">Porcentaje sin IVA (escribe 3 % o 0,03). Los honorarios previstos suman el 21 % de IVA.</t>
        </r>
      </text>
    </comment>
    <comment ref="T4" authorId="0">
      <text>
        <r>
          <rPr>
            <sz val="10"/>
            <rFont val="Arial"/>
            <family val="2"/>
          </rPr>
          <t xml:space="preserve">Se calcula sola. El margen de aviso se cambia en la hoja Inicio.</t>
        </r>
      </text>
    </comment>
  </commentList>
</comments>
</file>

<file path=xl/sharedStrings.xml><?xml version="1.0" encoding="utf-8"?>
<sst xmlns="http://schemas.openxmlformats.org/spreadsheetml/2006/main" count="130" uniqueCount="114">
  <si>
    <t xml:space="preserve">Seguimiento de captaciones</t>
  </si>
  <si>
    <t xml:space="preserve">Plantilla gratuita para inmobiliarias y agentes · Dotoku Homes · dotokuhomes.es</t>
  </si>
  <si>
    <t xml:space="preserve">Tu inmobiliaria</t>
  </si>
  <si>
    <t xml:space="preserve">Escribe aquí el nombre de tu inmobiliaria</t>
  </si>
  <si>
    <t xml:space="preserve">Agente</t>
  </si>
  <si>
    <t xml:space="preserve">Tu nombre</t>
  </si>
  <si>
    <t xml:space="preserve">Objetivo de captaciones al mes</t>
  </si>
  <si>
    <t xml:space="preserve">Avisar de encargos que vencen en</t>
  </si>
  <si>
    <t xml:space="preserve">días</t>
  </si>
  <si>
    <t xml:space="preserve">Cómo se usa</t>
  </si>
  <si>
    <t xml:space="preserve">1. Captaciones</t>
  </si>
  <si>
    <t xml:space="preserve">Una fila por inmueble. Rellena las celdas de fondo amarillo; las demás se calculan solas.</t>
  </si>
  <si>
    <t xml:space="preserve">2. Visitas</t>
  </si>
  <si>
    <t xml:space="preserve">Una fila por visita, con la referencia del inmueble. La dirección aparece sola.</t>
  </si>
  <si>
    <t xml:space="preserve">3. Ofertas</t>
  </si>
  <si>
    <t xml:space="preserve">Una fila por oferta recibida. Calcula el % sobre el precio pedido.</t>
  </si>
  <si>
    <t xml:space="preserve">4. Panel</t>
  </si>
  <si>
    <t xml:space="preserve">Resumen automático: cartera activa, exclusivas, honorarios previstos, visitas del mes y avisos.</t>
  </si>
  <si>
    <t xml:space="preserve">Colores</t>
  </si>
  <si>
    <t xml:space="preserve">Fondo amarillo y texto azul = datos que escribes tú. Texto negro = fórmulas, no las borres.</t>
  </si>
  <si>
    <t xml:space="preserve">Avisos</t>
  </si>
  <si>
    <t xml:space="preserve">La columna «Avisos» marca acciones atrasadas y encargos a punto de vencer.</t>
  </si>
  <si>
    <t xml:space="preserve">Ejemplo</t>
  </si>
  <si>
    <t xml:space="preserve">La fila de ejemplo (referencia LR-104) se puede borrar o sobrescribir.</t>
  </si>
  <si>
    <t xml:space="preserve">Más herramientas gratuitas para profesionales</t>
  </si>
  <si>
    <t xml:space="preserve">Hoja de visita en PDF con tu logo</t>
  </si>
  <si>
    <t xml:space="preserve">¿Cuánto me queda al vender? (informe para el propietario)</t>
  </si>
  <si>
    <t xml:space="preserve">Plantilla orientativa de Dotoku Homes (dotokuhomes.es), de uso libre. Los datos que escribas se quedan en tu archivo. Si guardas datos de propietarios y compradores, recuerda cumplir el RGPD: infórmales y guarda solo lo necesario.</t>
  </si>
  <si>
    <t xml:space="preserve">Indicador</t>
  </si>
  <si>
    <t xml:space="preserve">Valor</t>
  </si>
  <si>
    <t xml:space="preserve">Estado</t>
  </si>
  <si>
    <t xml:space="preserve">Inmuebles</t>
  </si>
  <si>
    <t xml:space="preserve">Honorarios previstos</t>
  </si>
  <si>
    <t xml:space="preserve">Cartera activa (captado, publicado o reservado)</t>
  </si>
  <si>
    <t xml:space="preserve">Valoración</t>
  </si>
  <si>
    <t xml:space="preserve">Exclusivas activas</t>
  </si>
  <si>
    <t xml:space="preserve">Captado</t>
  </si>
  <si>
    <t xml:space="preserve">% de exclusivas en cartera</t>
  </si>
  <si>
    <t xml:space="preserve">Publicado</t>
  </si>
  <si>
    <t xml:space="preserve">Captaciones este mes</t>
  </si>
  <si>
    <t xml:space="preserve">Reservado</t>
  </si>
  <si>
    <t xml:space="preserve">Objetivo mensual</t>
  </si>
  <si>
    <t xml:space="preserve">Vendido</t>
  </si>
  <si>
    <t xml:space="preserve">Honorarios previstos de la cartera activa (IVA incl.)</t>
  </si>
  <si>
    <t xml:space="preserve">Alquilado</t>
  </si>
  <si>
    <t xml:space="preserve">Honorarios de operaciones cerradas (IVA incl.)</t>
  </si>
  <si>
    <t xml:space="preserve">Retirado</t>
  </si>
  <si>
    <t xml:space="preserve">Encargos que vencen pronto o vencidos</t>
  </si>
  <si>
    <t xml:space="preserve">Perdido</t>
  </si>
  <si>
    <t xml:space="preserve">Acciones atrasadas</t>
  </si>
  <si>
    <t xml:space="preserve">Visitas en los últimos 30 días</t>
  </si>
  <si>
    <t xml:space="preserve">Visitas sin hoja de visita firmada</t>
  </si>
  <si>
    <t xml:space="preserve">Origen de la captación</t>
  </si>
  <si>
    <t xml:space="preserve">Captaciones</t>
  </si>
  <si>
    <t xml:space="preserve">Cerradas</t>
  </si>
  <si>
    <t xml:space="preserve">Ofertas abiertas (presentada o contraoferta)</t>
  </si>
  <si>
    <t xml:space="preserve">Puerta fría</t>
  </si>
  <si>
    <t xml:space="preserve">Referido</t>
  </si>
  <si>
    <t xml:space="preserve">Cliente anterior</t>
  </si>
  <si>
    <t xml:space="preserve">Portal</t>
  </si>
  <si>
    <t xml:space="preserve">Web propia</t>
  </si>
  <si>
    <t xml:space="preserve">Redes sociales</t>
  </si>
  <si>
    <t xml:space="preserve">Cartel</t>
  </si>
  <si>
    <t xml:space="preserve">Buzoneo</t>
  </si>
  <si>
    <t xml:space="preserve">Otro</t>
  </si>
  <si>
    <t xml:space="preserve">Plantilla gratuita de Dotoku Homes · dotokuhomes.es</t>
  </si>
  <si>
    <t xml:space="preserve">Ref.</t>
  </si>
  <si>
    <t xml:space="preserve">Fecha captación</t>
  </si>
  <si>
    <t xml:space="preserve">Dirección</t>
  </si>
  <si>
    <t xml:space="preserve">Zona</t>
  </si>
  <si>
    <t xml:space="preserve">Tipo</t>
  </si>
  <si>
    <t xml:space="preserve">Operación</t>
  </si>
  <si>
    <t xml:space="preserve">Propietario</t>
  </si>
  <si>
    <t xml:space="preserve">Teléfono</t>
  </si>
  <si>
    <t xml:space="preserve">Origen</t>
  </si>
  <si>
    <t xml:space="preserve">Encargo</t>
  </si>
  <si>
    <t xml:space="preserve">Fin del encargo</t>
  </si>
  <si>
    <t xml:space="preserve">Precio pedido</t>
  </si>
  <si>
    <t xml:space="preserve">Honorarios %</t>
  </si>
  <si>
    <t xml:space="preserve">Visitas</t>
  </si>
  <si>
    <t xml:space="preserve">Mejor oferta</t>
  </si>
  <si>
    <t xml:space="preserve">Próxima acción</t>
  </si>
  <si>
    <t xml:space="preserve">Fecha próxima acción</t>
  </si>
  <si>
    <t xml:space="preserve">LR-104</t>
  </si>
  <si>
    <t xml:space="preserve">C/ Real 12, 3.º B</t>
  </si>
  <si>
    <t xml:space="preserve">Las Rozas centro</t>
  </si>
  <si>
    <t xml:space="preserve">Piso</t>
  </si>
  <si>
    <t xml:space="preserve">Venta</t>
  </si>
  <si>
    <t xml:space="preserve">María Sánchez</t>
  </si>
  <si>
    <t xml:space="preserve">600 000 000</t>
  </si>
  <si>
    <t xml:space="preserve">Exclusiva</t>
  </si>
  <si>
    <t xml:space="preserve">Enviar informe de visitas al propietario</t>
  </si>
  <si>
    <t xml:space="preserve">Fecha</t>
  </si>
  <si>
    <t xml:space="preserve">Ref. inmueble</t>
  </si>
  <si>
    <t xml:space="preserve">Visitante</t>
  </si>
  <si>
    <t xml:space="preserve">¿Firmó hoja de visita?</t>
  </si>
  <si>
    <t xml:space="preserve">Interés (1-5)</t>
  </si>
  <si>
    <t xml:space="preserve">Comentarios</t>
  </si>
  <si>
    <t xml:space="preserve">Siguiente paso</t>
  </si>
  <si>
    <t xml:space="preserve">Fecha seguimiento</t>
  </si>
  <si>
    <t xml:space="preserve">Carlos Martín</t>
  </si>
  <si>
    <t xml:space="preserve">611 000 000</t>
  </si>
  <si>
    <t xml:space="preserve">Sí</t>
  </si>
  <si>
    <t xml:space="preserve">Le gusta la zona; duda con la cocina</t>
  </si>
  <si>
    <t xml:space="preserve">Llamar con presupuesto de reforma</t>
  </si>
  <si>
    <t xml:space="preserve">Comprador</t>
  </si>
  <si>
    <t xml:space="preserve">Importe</t>
  </si>
  <si>
    <t xml:space="preserve">% sobre lo pedido</t>
  </si>
  <si>
    <t xml:space="preserve">Financiación</t>
  </si>
  <si>
    <t xml:space="preserve">Válida hasta</t>
  </si>
  <si>
    <t xml:space="preserve">Notas</t>
  </si>
  <si>
    <t xml:space="preserve">Pendiente</t>
  </si>
  <si>
    <t xml:space="preserve">Presentada</t>
  </si>
  <si>
    <t xml:space="preserve">Pide incluir los muebles de cocina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</si>
</sst>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&quot; €&quot;;\-#,##0&quot; €&quot;;\-"/>
    <numFmt numFmtId="167" formatCode="0%"/>
    <numFmt numFmtId="168" formatCode="dd/mm/yyyy"/>
    <numFmt numFmtId="169" formatCode="0.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E2A52"/>
      <name val="Arial"/>
      <family val="0"/>
      <charset val="1"/>
    </font>
    <font>
      <sz val="10"/>
      <color rgb="FF5B6670"/>
      <name val="Arial"/>
      <family val="0"/>
      <charset val="1"/>
    </font>
    <font>
      <b val="true"/>
      <sz val="10"/>
      <color rgb="FF0E2A52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014F22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i val="true"/>
      <sz val="8.5"/>
      <color rgb="FF5B6670"/>
      <name val="Arial"/>
      <family val="0"/>
      <charset val="1"/>
    </font>
    <font>
      <sz val="10"/>
      <name val="Arial"/>
      <family val="2"/>
    </font>
    <font>
      <b val="true"/>
      <sz val="16"/>
      <color rgb="FF0E2A5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0E2A52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6"/>
        <bgColor rgb="FFFFF1C9"/>
      </patternFill>
    </fill>
    <fill>
      <patternFill patternType="solid">
        <fgColor rgb="FF014F22"/>
        <bgColor rgb="FF0E2A52"/>
      </patternFill>
    </fill>
    <fill>
      <patternFill patternType="solid">
        <fgColor rgb="FFF2F7F3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E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ont>
        <name val="Arial"/>
        <charset val="1"/>
        <family val="0"/>
        <b val="1"/>
        <color rgb="FFB5451B"/>
      </font>
    </dxf>
    <dxf>
      <fill>
        <patternFill patternType="solid">
          <fgColor rgb="FF014F22"/>
          <bgColor rgb="FF000000"/>
        </patternFill>
      </fill>
    </dxf>
    <dxf>
      <fill>
        <patternFill patternType="solid">
          <fgColor rgb="FFFFF8D6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D8EEDD"/>
        </patternFill>
      </fill>
    </dxf>
    <dxf>
      <fill>
        <patternFill>
          <bgColor rgb="FFFFF1C9"/>
        </patternFill>
      </fill>
    </dxf>
    <dxf>
      <fill>
        <patternFill>
          <bgColor rgb="FFF6DAD2"/>
        </patternFill>
      </fill>
    </dxf>
    <dxf>
      <fill>
        <patternFill>
          <bgColor rgb="FFE6E9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5DED8"/>
      <rgbColor rgb="FF878787"/>
      <rgbColor rgb="FF9999FF"/>
      <rgbColor rgb="FF993366"/>
      <rgbColor rgb="FFFFF8D6"/>
      <rgbColor rgb="FFF2F7F3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9EC"/>
      <rgbColor rgb="FFD8EEDD"/>
      <rgbColor rgb="FFFFF1C9"/>
      <rgbColor rgb="FFF9F9F9"/>
      <rgbColor rgb="FFFF99CC"/>
      <rgbColor rgb="FFCC99FF"/>
      <rgbColor rgb="FFF6DAD2"/>
      <rgbColor rgb="FF3366FF"/>
      <rgbColor rgb="FF33CCCC"/>
      <rgbColor rgb="FF99CC00"/>
      <rgbColor rgb="FFFFCC00"/>
      <rgbColor rgb="FFFF9900"/>
      <rgbColor rgb="FFFF6600"/>
      <rgbColor rgb="FF5B6670"/>
      <rgbColor rgb="FF969696"/>
      <rgbColor rgb="FF0E2A52"/>
      <rgbColor rgb="FF339966"/>
      <rgbColor rgb="FF014F22"/>
      <rgbColor rgb="FF333300"/>
      <rgbColor rgb="FFB5451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Captaciones por origen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Panel!F14</c:f>
              <c:strCache>
                <c:ptCount val="1"/>
                <c:pt idx="0">
                  <c:v>Captaciones</c:v>
                </c:pt>
              </c:strCache>
            </c:strRef>
          </c:tx>
          <c:spPr>
            <a:solidFill>
              <a:srgbClr val="014f22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Panel!$E$15:$E$23</c:f>
              <c:strCache>
                <c:ptCount val="9"/>
                <c:pt idx="0">
                  <c:v>Puerta fría</c:v>
                </c:pt>
                <c:pt idx="1">
                  <c:v>Referido</c:v>
                </c:pt>
                <c:pt idx="2">
                  <c:v>Cliente anterior</c:v>
                </c:pt>
                <c:pt idx="3">
                  <c:v>Portal</c:v>
                </c:pt>
                <c:pt idx="4">
                  <c:v>Web propia</c:v>
                </c:pt>
                <c:pt idx="5">
                  <c:v>Redes sociales</c:v>
                </c:pt>
                <c:pt idx="6">
                  <c:v>Cartel</c:v>
                </c:pt>
                <c:pt idx="7">
                  <c:v>Buzoneo</c:v>
                </c:pt>
                <c:pt idx="8">
                  <c:v>Otro</c:v>
                </c:pt>
              </c:strCache>
            </c:strRef>
          </c:cat>
          <c:val>
            <c:numRef>
              <c:f>Panel!$F$15:$F$23</c:f>
              <c:numCache>
                <c:formatCode>General</c:formatCode>
                <c:ptCount val="9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gapWidth val="150"/>
        <c:overlap val="0"/>
        <c:axId val="75647828"/>
        <c:axId val="54257901"/>
      </c:barChart>
      <c:catAx>
        <c:axId val="7564782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257901"/>
        <c:crosses val="autoZero"/>
        <c:auto val="1"/>
        <c:lblAlgn val="ctr"/>
        <c:lblOffset val="100"/>
        <c:noMultiLvlLbl val="0"/>
      </c:catAx>
      <c:valAx>
        <c:axId val="5425790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647828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16</xdr:row>
      <xdr:rowOff>18360</xdr:rowOff>
    </xdr:from>
    <xdr:to>
      <xdr:col>2</xdr:col>
      <xdr:colOff>999000</xdr:colOff>
      <xdr:row>30</xdr:row>
      <xdr:rowOff>51120</xdr:rowOff>
    </xdr:to>
    <xdr:graphicFrame>
      <xdr:nvGraphicFramePr>
        <xdr:cNvPr id="0" name="Chart 1"/>
        <xdr:cNvGraphicFramePr/>
      </xdr:nvGraphicFramePr>
      <xdr:xfrm>
        <a:off x="211320" y="3238560"/>
        <a:ext cx="39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dotokuhomes.es/" TargetMode="External"/><Relationship Id="rId3" Type="http://schemas.openxmlformats.org/officeDocument/2006/relationships/hyperlink" Target="https://dotokuhomes.es/hoja-de-visita-inmobiliaria.html" TargetMode="External"/><Relationship Id="rId4" Type="http://schemas.openxmlformats.org/officeDocument/2006/relationships/hyperlink" Target="https://dotokuhomes.es/calculadora-cuanto-me-queda-al-vender-piso.html" TargetMode="External"/><Relationship Id="rId5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dotokuhomes.es/" TargetMode="External"/><Relationship Id="rId3" Type="http://schemas.openxmlformats.org/officeDocument/2006/relationships/drawing" Target="../drawings/drawing2.xml"/><Relationship Id="rId4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dotokuhomes.es/" TargetMode="External"/><Relationship Id="rId2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dotokuhomes.es/" TargetMode="External"/><Relationship Id="rId2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60"/>
  </cols>
  <sheetData>
    <row r="2" customFormat="false" ht="26.8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3" t="s">
        <v>6</v>
      </c>
      <c r="C7" s="4" t="n">
        <v>4</v>
      </c>
    </row>
    <row r="8" customFormat="false" ht="15" hidden="false" customHeight="false" outlineLevel="0" collapsed="false">
      <c r="B8" s="3" t="s">
        <v>7</v>
      </c>
      <c r="C8" s="4" t="n">
        <v>30</v>
      </c>
      <c r="D8" s="5" t="s">
        <v>8</v>
      </c>
    </row>
    <row r="10" customFormat="false" ht="15" hidden="false" customHeight="false" outlineLevel="0" collapsed="false">
      <c r="B10" s="6" t="s">
        <v>9</v>
      </c>
    </row>
    <row r="11" customFormat="false" ht="27.75" hidden="false" customHeight="true" outlineLevel="0" collapsed="false">
      <c r="B11" s="7" t="s">
        <v>10</v>
      </c>
      <c r="C11" s="8" t="s">
        <v>11</v>
      </c>
    </row>
    <row r="12" customFormat="false" ht="27.75" hidden="false" customHeight="true" outlineLevel="0" collapsed="false">
      <c r="B12" s="7" t="s">
        <v>12</v>
      </c>
      <c r="C12" s="8" t="s">
        <v>13</v>
      </c>
    </row>
    <row r="13" customFormat="false" ht="27.75" hidden="false" customHeight="true" outlineLevel="0" collapsed="false">
      <c r="B13" s="7" t="s">
        <v>14</v>
      </c>
      <c r="C13" s="8" t="s">
        <v>15</v>
      </c>
    </row>
    <row r="14" customFormat="false" ht="27.75" hidden="false" customHeight="true" outlineLevel="0" collapsed="false">
      <c r="B14" s="7" t="s">
        <v>16</v>
      </c>
      <c r="C14" s="8" t="s">
        <v>17</v>
      </c>
    </row>
    <row r="15" customFormat="false" ht="27.75" hidden="false" customHeight="true" outlineLevel="0" collapsed="false">
      <c r="B15" s="7" t="s">
        <v>18</v>
      </c>
      <c r="C15" s="8" t="s">
        <v>19</v>
      </c>
    </row>
    <row r="16" customFormat="false" ht="27.75" hidden="false" customHeight="true" outlineLevel="0" collapsed="false">
      <c r="B16" s="7" t="s">
        <v>20</v>
      </c>
      <c r="C16" s="8" t="s">
        <v>21</v>
      </c>
    </row>
    <row r="17" customFormat="false" ht="27.75" hidden="false" customHeight="true" outlineLevel="0" collapsed="false">
      <c r="B17" s="7" t="s">
        <v>22</v>
      </c>
      <c r="C17" s="8" t="s">
        <v>23</v>
      </c>
    </row>
    <row r="19" customFormat="false" ht="15" hidden="false" customHeight="false" outlineLevel="0" collapsed="false">
      <c r="B19" s="6" t="s">
        <v>24</v>
      </c>
    </row>
    <row r="20" customFormat="false" ht="15" hidden="false" customHeight="false" outlineLevel="0" collapsed="false">
      <c r="B20" s="9" t="s">
        <v>25</v>
      </c>
    </row>
    <row r="21" customFormat="false" ht="15" hidden="false" customHeight="false" outlineLevel="0" collapsed="false">
      <c r="B21" s="9" t="s">
        <v>26</v>
      </c>
    </row>
    <row r="23" customFormat="false" ht="30" hidden="false" customHeight="true" outlineLevel="0" collapsed="false">
      <c r="B23" s="10" t="s">
        <v>27</v>
      </c>
      <c r="C23" s="10"/>
    </row>
    <row r="24" customFormat="false" ht="15" hidden="false" customHeight="false" outlineLevel="0" collapsed="false">
      <c r="B24" s="10"/>
      <c r="C24" s="10"/>
    </row>
  </sheetData>
  <mergeCells count="1">
    <mergeCell ref="B23:C24"/>
  </mergeCells>
  <hyperlinks>
    <hyperlink ref="B3" r:id="rId2" display="Plantilla gratuita para inmobiliarias y agentes · Dotoku Homes · dotokuhomes.es"/>
    <hyperlink ref="B20" r:id="rId3" display="Hoja de visita en PDF con tu logo"/>
    <hyperlink ref="B21" r:id="rId4" display="¿Cuánto me queda al vender? (informe para el propietario)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&amp;LPlantilla gratuita de Dotoku Homes · dotokuhomes.es</oddFoot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3" min="3" style="0" width="18"/>
    <col collapsed="false" customWidth="true" hidden="false" outlineLevel="0" max="4" min="4" style="0" width="4"/>
    <col collapsed="false" customWidth="true" hidden="false" outlineLevel="0" max="5" min="5" style="0" width="22"/>
    <col collapsed="false" customWidth="true" hidden="false" outlineLevel="0" max="6" min="6" style="0" width="14"/>
    <col collapsed="false" customWidth="true" hidden="false" outlineLevel="0" max="7" min="7" style="0" width="18"/>
  </cols>
  <sheetData>
    <row r="1" customFormat="false" ht="19.7" hidden="false" customHeight="false" outlineLevel="0" collapsed="false">
      <c r="B1" s="11" t="str">
        <f aca="false">Inicio!$C$5&amp;" · Panel de captaciones"</f>
        <v>Escribe aquí el nombre de tu inmobiliaria · Panel de captaciones</v>
      </c>
    </row>
    <row r="2" customFormat="false" ht="15" hidden="false" customHeight="false" outlineLevel="0" collapsed="false">
      <c r="B2" s="2" t="str">
        <f aca="true">"Actualizado a "&amp;TEXT(TODAY(),"dd/mm/yyyy")&amp;" · Plantilla de dotokuhomes.es"</f>
        <v>Actualizado a 23/10/2026 · Plantilla de dotokuhomes.es</v>
      </c>
    </row>
    <row r="3" customFormat="false" ht="23.85" hidden="false" customHeight="false" outlineLevel="0" collapsed="false">
      <c r="B3" s="12" t="s">
        <v>28</v>
      </c>
      <c r="C3" s="12" t="s">
        <v>29</v>
      </c>
      <c r="E3" s="13" t="s">
        <v>30</v>
      </c>
      <c r="F3" s="13" t="s">
        <v>31</v>
      </c>
      <c r="G3" s="13" t="s">
        <v>32</v>
      </c>
    </row>
    <row r="4" customFormat="false" ht="15" hidden="false" customHeight="false" outlineLevel="0" collapsed="false">
      <c r="B4" s="14" t="s">
        <v>33</v>
      </c>
      <c r="C4" s="15" t="n">
        <f aca="false">COUNTIFS(Captaciones!$O$5:$O$304,"Captado")+COUNTIFS(Captaciones!$O$5:$O$304,"Publicado")+COUNTIFS(Captaciones!$O$5:$O$304,"Reservado")</f>
        <v>1</v>
      </c>
      <c r="E4" s="16" t="s">
        <v>34</v>
      </c>
      <c r="F4" s="16" t="n">
        <f aca="false">COUNTIF(Captaciones!$O$5:$O$304,E4)</f>
        <v>0</v>
      </c>
      <c r="G4" s="17" t="n">
        <f aca="false">SUMIFS(Captaciones!$N$5:$N$304,Captaciones!$O$5:$O$304,E4)</f>
        <v>0</v>
      </c>
    </row>
    <row r="5" customFormat="false" ht="15" hidden="false" customHeight="false" outlineLevel="0" collapsed="false">
      <c r="B5" s="16" t="s">
        <v>35</v>
      </c>
      <c r="C5" s="18" t="n">
        <f aca="false">COUNTIFS(Captaciones!$O$5:$O$304,"Captado",Captaciones!$J$5:$J$304,"Exclusiva")+COUNTIFS(Captaciones!$O$5:$O$304,"Publicado",Captaciones!$J$5:$J$304,"Exclusiva")+COUNTIFS(Captaciones!$O$5:$O$304,"Reservado",Captaciones!$J$5:$J$304,"Exclusiva")</f>
        <v>1</v>
      </c>
      <c r="E5" s="16" t="s">
        <v>36</v>
      </c>
      <c r="F5" s="16" t="n">
        <f aca="false">COUNTIF(Captaciones!$O$5:$O$304,E5)</f>
        <v>0</v>
      </c>
      <c r="G5" s="17" t="n">
        <f aca="false">SUMIFS(Captaciones!$N$5:$N$304,Captaciones!$O$5:$O$304,E5)</f>
        <v>0</v>
      </c>
    </row>
    <row r="6" customFormat="false" ht="15" hidden="false" customHeight="false" outlineLevel="0" collapsed="false">
      <c r="B6" s="14" t="s">
        <v>37</v>
      </c>
      <c r="C6" s="19" t="n">
        <f aca="false">IFERROR(C5/C4,0)</f>
        <v>1</v>
      </c>
      <c r="E6" s="16" t="s">
        <v>38</v>
      </c>
      <c r="F6" s="16" t="n">
        <f aca="false">COUNTIF(Captaciones!$O$5:$O$304,E6)</f>
        <v>1</v>
      </c>
      <c r="G6" s="17" t="n">
        <f aca="false">SUMIFS(Captaciones!$N$5:$N$304,Captaciones!$O$5:$O$304,E6)</f>
        <v>13975.5</v>
      </c>
    </row>
    <row r="7" customFormat="false" ht="15" hidden="false" customHeight="false" outlineLevel="0" collapsed="false">
      <c r="B7" s="16" t="s">
        <v>39</v>
      </c>
      <c r="C7" s="18" t="n">
        <f aca="true">COUNTIFS(Captaciones!$B$5:$B$304,"&gt;="&amp;DATE(YEAR(TODAY()),MONTH(TODAY()),1),Captaciones!$B$5:$B$304,"&lt;="&amp;TODAY())</f>
        <v>1</v>
      </c>
      <c r="E7" s="16" t="s">
        <v>40</v>
      </c>
      <c r="F7" s="16" t="n">
        <f aca="false">COUNTIF(Captaciones!$O$5:$O$304,E7)</f>
        <v>0</v>
      </c>
      <c r="G7" s="17" t="n">
        <f aca="false">SUMIFS(Captaciones!$N$5:$N$304,Captaciones!$O$5:$O$304,E7)</f>
        <v>0</v>
      </c>
    </row>
    <row r="8" customFormat="false" ht="15" hidden="false" customHeight="false" outlineLevel="0" collapsed="false">
      <c r="B8" s="14" t="s">
        <v>41</v>
      </c>
      <c r="C8" s="15" t="n">
        <f aca="false">Inicio!$C$7</f>
        <v>4</v>
      </c>
      <c r="E8" s="16" t="s">
        <v>42</v>
      </c>
      <c r="F8" s="16" t="n">
        <f aca="false">COUNTIF(Captaciones!$O$5:$O$304,E8)</f>
        <v>0</v>
      </c>
      <c r="G8" s="17" t="n">
        <f aca="false">SUMIFS(Captaciones!$N$5:$N$304,Captaciones!$O$5:$O$304,E8)</f>
        <v>0</v>
      </c>
    </row>
    <row r="9" customFormat="false" ht="15" hidden="false" customHeight="false" outlineLevel="0" collapsed="false">
      <c r="B9" s="16" t="s">
        <v>43</v>
      </c>
      <c r="C9" s="20" t="n">
        <f aca="false">SUMIFS(Captaciones!$N$5:$N$304,Captaciones!$O$5:$O$304,"Captado")+SUMIFS(Captaciones!$N$5:$N$304,Captaciones!$O$5:$O$304,"Publicado")+SUMIFS(Captaciones!$N$5:$N$304,Captaciones!$O$5:$O$304,"Reservado")</f>
        <v>13975.5</v>
      </c>
      <c r="E9" s="16" t="s">
        <v>44</v>
      </c>
      <c r="F9" s="16" t="n">
        <f aca="false">COUNTIF(Captaciones!$O$5:$O$304,E9)</f>
        <v>0</v>
      </c>
      <c r="G9" s="17" t="n">
        <f aca="false">SUMIFS(Captaciones!$N$5:$N$304,Captaciones!$O$5:$O$304,E9)</f>
        <v>0</v>
      </c>
    </row>
    <row r="10" customFormat="false" ht="15" hidden="false" customHeight="false" outlineLevel="0" collapsed="false">
      <c r="B10" s="14" t="s">
        <v>45</v>
      </c>
      <c r="C10" s="21" t="n">
        <f aca="false">SUMIFS(Captaciones!$N$5:$N$304,Captaciones!$O$5:$O$304,"Vendido")+SUMIFS(Captaciones!$N$5:$N$304,Captaciones!$O$5:$O$304,"Alquilado")</f>
        <v>0</v>
      </c>
      <c r="E10" s="16" t="s">
        <v>46</v>
      </c>
      <c r="F10" s="16" t="n">
        <f aca="false">COUNTIF(Captaciones!$O$5:$O$304,E10)</f>
        <v>0</v>
      </c>
      <c r="G10" s="17" t="n">
        <f aca="false">SUMIFS(Captaciones!$N$5:$N$304,Captaciones!$O$5:$O$304,E10)</f>
        <v>0</v>
      </c>
    </row>
    <row r="11" customFormat="false" ht="15" hidden="false" customHeight="false" outlineLevel="0" collapsed="false">
      <c r="B11" s="16" t="s">
        <v>47</v>
      </c>
      <c r="C11" s="18" t="n">
        <f aca="false">COUNTIF(Captaciones!$T$5:$T$304,"*Encargo*")</f>
        <v>0</v>
      </c>
      <c r="E11" s="16" t="s">
        <v>48</v>
      </c>
      <c r="F11" s="16" t="n">
        <f aca="false">COUNTIF(Captaciones!$O$5:$O$304,E11)</f>
        <v>0</v>
      </c>
      <c r="G11" s="17" t="n">
        <f aca="false">SUMIFS(Captaciones!$N$5:$N$304,Captaciones!$O$5:$O$304,E11)</f>
        <v>0</v>
      </c>
    </row>
    <row r="12" customFormat="false" ht="15" hidden="false" customHeight="false" outlineLevel="0" collapsed="false">
      <c r="B12" s="14" t="s">
        <v>49</v>
      </c>
      <c r="C12" s="15" t="n">
        <f aca="false">COUNTIF(Captaciones!$T$5:$T$304,"Acción atrasada*")</f>
        <v>0</v>
      </c>
    </row>
    <row r="13" customFormat="false" ht="15" hidden="false" customHeight="false" outlineLevel="0" collapsed="false">
      <c r="B13" s="16" t="s">
        <v>50</v>
      </c>
      <c r="C13" s="18" t="n">
        <f aca="true">COUNTIFS(Visitas!$A$5:$A$304,"&gt;="&amp;(TODAY()-30),Visitas!$A$5:$A$304,"&lt;="&amp;TODAY())</f>
        <v>1</v>
      </c>
    </row>
    <row r="14" customFormat="false" ht="15" hidden="false" customHeight="false" outlineLevel="0" collapsed="false">
      <c r="B14" s="14" t="s">
        <v>51</v>
      </c>
      <c r="C14" s="15" t="n">
        <f aca="false">COUNTIFS(Visitas!$B$5:$B$304,"&lt;&gt;",Visitas!$F$5:$F$304,"No")</f>
        <v>0</v>
      </c>
      <c r="E14" s="13" t="s">
        <v>52</v>
      </c>
      <c r="F14" s="13" t="s">
        <v>53</v>
      </c>
      <c r="G14" s="13" t="s">
        <v>54</v>
      </c>
    </row>
    <row r="15" customFormat="false" ht="15" hidden="false" customHeight="false" outlineLevel="0" collapsed="false">
      <c r="B15" s="16" t="s">
        <v>55</v>
      </c>
      <c r="C15" s="18" t="n">
        <f aca="false">COUNTIF(Ofertas!$H$5:$H$304,"Presentada")+COUNTIF(Ofertas!$H$5:$H$304,"Contraoferta")</f>
        <v>1</v>
      </c>
      <c r="E15" s="16" t="s">
        <v>56</v>
      </c>
      <c r="F15" s="16" t="n">
        <f aca="false">COUNTIF(Captaciones!$I$5:$I$304,E15)</f>
        <v>0</v>
      </c>
      <c r="G15" s="16" t="n">
        <f aca="false">COUNTIFS(Captaciones!$I$5:$I$304,E15,Captaciones!$O$5:$O$304,"Vendido")+COUNTIFS(Captaciones!$I$5:$I$304,E15,Captaciones!$O$5:$O$304,"Alquilado")</f>
        <v>0</v>
      </c>
    </row>
    <row r="16" customFormat="false" ht="15" hidden="false" customHeight="false" outlineLevel="0" collapsed="false">
      <c r="E16" s="16" t="s">
        <v>57</v>
      </c>
      <c r="F16" s="16" t="n">
        <f aca="false">COUNTIF(Captaciones!$I$5:$I$304,E16)</f>
        <v>1</v>
      </c>
      <c r="G16" s="16" t="n">
        <f aca="false">COUNTIFS(Captaciones!$I$5:$I$304,E16,Captaciones!$O$5:$O$304,"Vendido")+COUNTIFS(Captaciones!$I$5:$I$304,E16,Captaciones!$O$5:$O$304,"Alquilado")</f>
        <v>0</v>
      </c>
    </row>
    <row r="17" customFormat="false" ht="15" hidden="false" customHeight="false" outlineLevel="0" collapsed="false">
      <c r="E17" s="16" t="s">
        <v>58</v>
      </c>
      <c r="F17" s="16" t="n">
        <f aca="false">COUNTIF(Captaciones!$I$5:$I$304,E17)</f>
        <v>0</v>
      </c>
      <c r="G17" s="16" t="n">
        <f aca="false">COUNTIFS(Captaciones!$I$5:$I$304,E17,Captaciones!$O$5:$O$304,"Vendido")+COUNTIFS(Captaciones!$I$5:$I$304,E17,Captaciones!$O$5:$O$304,"Alquilado")</f>
        <v>0</v>
      </c>
    </row>
    <row r="18" customFormat="false" ht="15" hidden="false" customHeight="false" outlineLevel="0" collapsed="false">
      <c r="E18" s="16" t="s">
        <v>59</v>
      </c>
      <c r="F18" s="16" t="n">
        <f aca="false">COUNTIF(Captaciones!$I$5:$I$304,E18)</f>
        <v>0</v>
      </c>
      <c r="G18" s="16" t="n">
        <f aca="false">COUNTIFS(Captaciones!$I$5:$I$304,E18,Captaciones!$O$5:$O$304,"Vendido")+COUNTIFS(Captaciones!$I$5:$I$304,E18,Captaciones!$O$5:$O$304,"Alquilado")</f>
        <v>0</v>
      </c>
    </row>
    <row r="19" customFormat="false" ht="15" hidden="false" customHeight="false" outlineLevel="0" collapsed="false">
      <c r="E19" s="16" t="s">
        <v>60</v>
      </c>
      <c r="F19" s="16" t="n">
        <f aca="false">COUNTIF(Captaciones!$I$5:$I$304,E19)</f>
        <v>0</v>
      </c>
      <c r="G19" s="16" t="n">
        <f aca="false">COUNTIFS(Captaciones!$I$5:$I$304,E19,Captaciones!$O$5:$O$304,"Vendido")+COUNTIFS(Captaciones!$I$5:$I$304,E19,Captaciones!$O$5:$O$304,"Alquilado")</f>
        <v>0</v>
      </c>
    </row>
    <row r="20" customFormat="false" ht="15" hidden="false" customHeight="false" outlineLevel="0" collapsed="false">
      <c r="E20" s="16" t="s">
        <v>61</v>
      </c>
      <c r="F20" s="16" t="n">
        <f aca="false">COUNTIF(Captaciones!$I$5:$I$304,E20)</f>
        <v>0</v>
      </c>
      <c r="G20" s="16" t="n">
        <f aca="false">COUNTIFS(Captaciones!$I$5:$I$304,E20,Captaciones!$O$5:$O$304,"Vendido")+COUNTIFS(Captaciones!$I$5:$I$304,E20,Captaciones!$O$5:$O$304,"Alquilado")</f>
        <v>0</v>
      </c>
    </row>
    <row r="21" customFormat="false" ht="15" hidden="false" customHeight="false" outlineLevel="0" collapsed="false">
      <c r="E21" s="16" t="s">
        <v>62</v>
      </c>
      <c r="F21" s="16" t="n">
        <f aca="false">COUNTIF(Captaciones!$I$5:$I$304,E21)</f>
        <v>0</v>
      </c>
      <c r="G21" s="16" t="n">
        <f aca="false">COUNTIFS(Captaciones!$I$5:$I$304,E21,Captaciones!$O$5:$O$304,"Vendido")+COUNTIFS(Captaciones!$I$5:$I$304,E21,Captaciones!$O$5:$O$304,"Alquilado")</f>
        <v>0</v>
      </c>
    </row>
    <row r="22" customFormat="false" ht="15" hidden="false" customHeight="false" outlineLevel="0" collapsed="false">
      <c r="E22" s="16" t="s">
        <v>63</v>
      </c>
      <c r="F22" s="16" t="n">
        <f aca="false">COUNTIF(Captaciones!$I$5:$I$304,E22)</f>
        <v>0</v>
      </c>
      <c r="G22" s="16" t="n">
        <f aca="false">COUNTIFS(Captaciones!$I$5:$I$304,E22,Captaciones!$O$5:$O$304,"Vendido")+COUNTIFS(Captaciones!$I$5:$I$304,E22,Captaciones!$O$5:$O$304,"Alquilado")</f>
        <v>0</v>
      </c>
    </row>
    <row r="23" customFormat="false" ht="15" hidden="false" customHeight="false" outlineLevel="0" collapsed="false">
      <c r="E23" s="16" t="s">
        <v>64</v>
      </c>
      <c r="F23" s="16" t="n">
        <f aca="false">COUNTIF(Captaciones!$I$5:$I$304,E23)</f>
        <v>0</v>
      </c>
      <c r="G23" s="16" t="n">
        <f aca="false">COUNTIFS(Captaciones!$I$5:$I$304,E23,Captaciones!$O$5:$O$304,"Vendido")+COUNTIFS(Captaciones!$I$5:$I$304,E23,Captaciones!$O$5:$O$304,"Alquilado")</f>
        <v>0</v>
      </c>
    </row>
  </sheetData>
  <conditionalFormatting sqref="C11:C12">
    <cfRule type="cellIs" priority="2" operator="greaterThan" aboveAverage="0" equalAverage="0" bottom="0" percent="0" rank="0" text="" dxfId="0">
      <formula>0</formula>
    </cfRule>
  </conditionalFormatting>
  <conditionalFormatting sqref="C14">
    <cfRule type="cellIs" priority="3" operator="greater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&amp;LPlantilla gratuita de Dotoku Homes · dotokuhomes.es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32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22"/>
    <col collapsed="false" customWidth="true" hidden="false" outlineLevel="0" max="8" min="8" style="0" width="14"/>
    <col collapsed="false" customWidth="true" hidden="false" outlineLevel="0" max="9" min="9" style="0" width="15"/>
    <col collapsed="false" customWidth="true" hidden="false" outlineLevel="0" max="10" min="10" style="0" width="14"/>
    <col collapsed="false" customWidth="true" hidden="false" outlineLevel="0" max="11" min="11" style="0" width="13"/>
    <col collapsed="false" customWidth="true" hidden="false" outlineLevel="0" max="12" min="12" style="0" width="14"/>
    <col collapsed="false" customWidth="true" hidden="false" outlineLevel="0" max="13" min="13" style="0" width="11"/>
    <col collapsed="false" customWidth="true" hidden="false" outlineLevel="0" max="14" min="14" style="0" width="14"/>
    <col collapsed="false" customWidth="true" hidden="false" outlineLevel="0" max="15" min="15" style="0" width="13"/>
    <col collapsed="false" customWidth="true" hidden="false" outlineLevel="0" max="16" min="16" style="0" width="9"/>
    <col collapsed="false" customWidth="true" hidden="false" outlineLevel="0" max="17" min="17" style="0" width="14"/>
    <col collapsed="false" customWidth="true" hidden="false" outlineLevel="0" max="18" min="18" style="0" width="30"/>
    <col collapsed="false" customWidth="true" hidden="false" outlineLevel="0" max="19" min="19" style="0" width="14"/>
    <col collapsed="false" customWidth="true" hidden="false" outlineLevel="0" max="20" min="20" style="0" width="30"/>
  </cols>
  <sheetData>
    <row r="1" customFormat="false" ht="19.7" hidden="false" customHeight="false" outlineLevel="0" collapsed="false">
      <c r="A1" s="11" t="str">
        <f aca="false">Inicio!$C$5&amp;" · Captaciones"</f>
        <v>Escribe aquí el nombre de tu inmobiliaria · Captaciones</v>
      </c>
    </row>
    <row r="2" customFormat="false" ht="15" hidden="false" customHeight="false" outlineLevel="0" collapsed="false">
      <c r="A2" s="2" t="s">
        <v>65</v>
      </c>
    </row>
    <row r="4" customFormat="false" ht="31.5" hidden="false" customHeight="true" outlineLevel="0" collapsed="false">
      <c r="A4" s="22" t="s">
        <v>66</v>
      </c>
      <c r="B4" s="22" t="s">
        <v>67</v>
      </c>
      <c r="C4" s="22" t="s">
        <v>68</v>
      </c>
      <c r="D4" s="22" t="s">
        <v>69</v>
      </c>
      <c r="E4" s="22" t="s">
        <v>70</v>
      </c>
      <c r="F4" s="22" t="s">
        <v>71</v>
      </c>
      <c r="G4" s="22" t="s">
        <v>72</v>
      </c>
      <c r="H4" s="22" t="s">
        <v>73</v>
      </c>
      <c r="I4" s="22" t="s">
        <v>74</v>
      </c>
      <c r="J4" s="22" t="s">
        <v>75</v>
      </c>
      <c r="K4" s="22" t="s">
        <v>76</v>
      </c>
      <c r="L4" s="22" t="s">
        <v>77</v>
      </c>
      <c r="M4" s="22" t="s">
        <v>78</v>
      </c>
      <c r="N4" s="22" t="s">
        <v>32</v>
      </c>
      <c r="O4" s="22" t="s">
        <v>30</v>
      </c>
      <c r="P4" s="22" t="s">
        <v>79</v>
      </c>
      <c r="Q4" s="22" t="s">
        <v>80</v>
      </c>
      <c r="R4" s="22" t="s">
        <v>81</v>
      </c>
      <c r="S4" s="22" t="s">
        <v>82</v>
      </c>
      <c r="T4" s="22" t="s">
        <v>20</v>
      </c>
    </row>
    <row r="5" customFormat="false" ht="15" hidden="false" customHeight="false" outlineLevel="0" collapsed="false">
      <c r="A5" s="23" t="s">
        <v>83</v>
      </c>
      <c r="B5" s="24" t="n">
        <v>46315</v>
      </c>
      <c r="C5" s="23" t="s">
        <v>84</v>
      </c>
      <c r="D5" s="23" t="s">
        <v>85</v>
      </c>
      <c r="E5" s="23" t="s">
        <v>86</v>
      </c>
      <c r="F5" s="23" t="s">
        <v>87</v>
      </c>
      <c r="G5" s="23" t="s">
        <v>88</v>
      </c>
      <c r="H5" s="23" t="s">
        <v>89</v>
      </c>
      <c r="I5" s="23" t="s">
        <v>57</v>
      </c>
      <c r="J5" s="23" t="s">
        <v>90</v>
      </c>
      <c r="K5" s="24" t="n">
        <v>46497</v>
      </c>
      <c r="L5" s="25" t="n">
        <v>385000</v>
      </c>
      <c r="M5" s="26" t="n">
        <v>0.03</v>
      </c>
      <c r="N5" s="17" t="n">
        <f aca="false">IF(L5="","",L5*M5*1.21)</f>
        <v>13975.5</v>
      </c>
      <c r="O5" s="23" t="s">
        <v>38</v>
      </c>
      <c r="P5" s="16" t="n">
        <f aca="false">IF(A5="","",COUNTIF(Visitas!$B$5:$B$304,A5))</f>
        <v>1</v>
      </c>
      <c r="Q5" s="17" t="n">
        <f aca="false">IF(A5="","",IF(COUNTIF(Ofertas!$B$5:$B$304,A5)=0,"",_xlfn.MAXIFS(Ofertas!$E$5:$E$304,Ofertas!$B$5:$B$304,A5)))</f>
        <v>362000</v>
      </c>
      <c r="R5" s="23" t="s">
        <v>91</v>
      </c>
      <c r="S5" s="24" t="n">
        <v>46325</v>
      </c>
      <c r="T5" s="16" t="str">
        <f aca="true">IF(A5="","",IF(OR(O5="Vendido",O5="Alquilado",O5="Retirado",O5="Perdido"),"",IF(AND(S5&lt;&gt;"",S5&lt;TODAY()),"Acción atrasada · ","")&amp;IF(AND(K5&lt;&gt;"",K5&lt;TODAY()),"Encargo vencido",IF(AND(K5&lt;&gt;"",K5-TODAY()&lt;=Inicio!$C$8),"Encargo vence en "&amp;(K5-TODAY())&amp;" días",""))))</f>
        <v/>
      </c>
    </row>
    <row r="6" customFormat="false" ht="15" hidden="false" customHeight="false" outlineLevel="0" collapsed="false">
      <c r="A6" s="23"/>
      <c r="B6" s="24"/>
      <c r="C6" s="23"/>
      <c r="D6" s="23"/>
      <c r="E6" s="23"/>
      <c r="F6" s="23"/>
      <c r="G6" s="23"/>
      <c r="H6" s="23"/>
      <c r="I6" s="23"/>
      <c r="J6" s="23"/>
      <c r="K6" s="24"/>
      <c r="L6" s="25"/>
      <c r="M6" s="26"/>
      <c r="N6" s="17" t="str">
        <f aca="false">IF(L6="","",L6*M6*1.21)</f>
        <v/>
      </c>
      <c r="O6" s="23"/>
      <c r="P6" s="16" t="str">
        <f aca="false">IF(A6="","",COUNTIF(Visitas!$B$5:$B$304,A6))</f>
        <v/>
      </c>
      <c r="Q6" s="17" t="str">
        <f aca="false">IF(A6="","",IF(COUNTIF(Ofertas!$B$5:$B$304,A6)=0,"",_xlfn.MAXIFS(Ofertas!$E$5:$E$304,Ofertas!$B$5:$B$304,A6)))</f>
        <v/>
      </c>
      <c r="R6" s="23"/>
      <c r="S6" s="24"/>
      <c r="T6" s="16" t="str">
        <f aca="true">IF(A6="","",IF(OR(O6="Vendido",O6="Alquilado",O6="Retirado",O6="Perdido"),"",IF(AND(S6&lt;&gt;"",S6&lt;TODAY()),"Acción atrasada · ","")&amp;IF(AND(K6&lt;&gt;"",K6&lt;TODAY()),"Encargo vencido",IF(AND(K6&lt;&gt;"",K6-TODAY()&lt;=Inicio!$C$8),"Encargo vence en "&amp;(K6-TODAY())&amp;" días",""))))</f>
        <v/>
      </c>
    </row>
    <row r="7" customFormat="false" ht="15" hidden="false" customHeight="false" outlineLevel="0" collapsed="false">
      <c r="A7" s="23"/>
      <c r="B7" s="24"/>
      <c r="C7" s="23"/>
      <c r="D7" s="23"/>
      <c r="E7" s="23"/>
      <c r="F7" s="23"/>
      <c r="G7" s="23"/>
      <c r="H7" s="23"/>
      <c r="I7" s="23"/>
      <c r="J7" s="23"/>
      <c r="K7" s="24"/>
      <c r="L7" s="25"/>
      <c r="M7" s="26"/>
      <c r="N7" s="17" t="str">
        <f aca="false">IF(L7="","",L7*M7*1.21)</f>
        <v/>
      </c>
      <c r="O7" s="23"/>
      <c r="P7" s="16" t="str">
        <f aca="false">IF(A7="","",COUNTIF(Visitas!$B$5:$B$304,A7))</f>
        <v/>
      </c>
      <c r="Q7" s="17" t="str">
        <f aca="false">IF(A7="","",IF(COUNTIF(Ofertas!$B$5:$B$304,A7)=0,"",_xlfn.MAXIFS(Ofertas!$E$5:$E$304,Ofertas!$B$5:$B$304,A7)))</f>
        <v/>
      </c>
      <c r="R7" s="23"/>
      <c r="S7" s="24"/>
      <c r="T7" s="16" t="str">
        <f aca="true">IF(A7="","",IF(OR(O7="Vendido",O7="Alquilado",O7="Retirado",O7="Perdido"),"",IF(AND(S7&lt;&gt;"",S7&lt;TODAY()),"Acción atrasada · ","")&amp;IF(AND(K7&lt;&gt;"",K7&lt;TODAY()),"Encargo vencido",IF(AND(K7&lt;&gt;"",K7-TODAY()&lt;=Inicio!$C$8),"Encargo vence en "&amp;(K7-TODAY())&amp;" días",""))))</f>
        <v/>
      </c>
    </row>
    <row r="8" customFormat="false" ht="15" hidden="false" customHeight="false" outlineLevel="0" collapsed="false">
      <c r="A8" s="23"/>
      <c r="B8" s="24"/>
      <c r="C8" s="23"/>
      <c r="D8" s="23"/>
      <c r="E8" s="23"/>
      <c r="F8" s="23"/>
      <c r="G8" s="23"/>
      <c r="H8" s="23"/>
      <c r="I8" s="23"/>
      <c r="J8" s="23"/>
      <c r="K8" s="24"/>
      <c r="L8" s="25"/>
      <c r="M8" s="26"/>
      <c r="N8" s="17" t="str">
        <f aca="false">IF(L8="","",L8*M8*1.21)</f>
        <v/>
      </c>
      <c r="O8" s="23"/>
      <c r="P8" s="16" t="str">
        <f aca="false">IF(A8="","",COUNTIF(Visitas!$B$5:$B$304,A8))</f>
        <v/>
      </c>
      <c r="Q8" s="17" t="str">
        <f aca="false">IF(A8="","",IF(COUNTIF(Ofertas!$B$5:$B$304,A8)=0,"",_xlfn.MAXIFS(Ofertas!$E$5:$E$304,Ofertas!$B$5:$B$304,A8)))</f>
        <v/>
      </c>
      <c r="R8" s="23"/>
      <c r="S8" s="24"/>
      <c r="T8" s="16" t="str">
        <f aca="true">IF(A8="","",IF(OR(O8="Vendido",O8="Alquilado",O8="Retirado",O8="Perdido"),"",IF(AND(S8&lt;&gt;"",S8&lt;TODAY()),"Acción atrasada · ","")&amp;IF(AND(K8&lt;&gt;"",K8&lt;TODAY()),"Encargo vencido",IF(AND(K8&lt;&gt;"",K8-TODAY()&lt;=Inicio!$C$8),"Encargo vence en "&amp;(K8-TODAY())&amp;" días",""))))</f>
        <v/>
      </c>
    </row>
    <row r="9" customFormat="false" ht="15" hidden="false" customHeight="false" outlineLevel="0" collapsed="false">
      <c r="A9" s="23"/>
      <c r="B9" s="24"/>
      <c r="C9" s="23"/>
      <c r="D9" s="23"/>
      <c r="E9" s="23"/>
      <c r="F9" s="23"/>
      <c r="G9" s="23"/>
      <c r="H9" s="23"/>
      <c r="I9" s="23"/>
      <c r="J9" s="23"/>
      <c r="K9" s="24"/>
      <c r="L9" s="25"/>
      <c r="M9" s="26"/>
      <c r="N9" s="17" t="str">
        <f aca="false">IF(L9="","",L9*M9*1.21)</f>
        <v/>
      </c>
      <c r="O9" s="23"/>
      <c r="P9" s="16" t="str">
        <f aca="false">IF(A9="","",COUNTIF(Visitas!$B$5:$B$304,A9))</f>
        <v/>
      </c>
      <c r="Q9" s="17" t="str">
        <f aca="false">IF(A9="","",IF(COUNTIF(Ofertas!$B$5:$B$304,A9)=0,"",_xlfn.MAXIFS(Ofertas!$E$5:$E$304,Ofertas!$B$5:$B$304,A9)))</f>
        <v/>
      </c>
      <c r="R9" s="23"/>
      <c r="S9" s="24"/>
      <c r="T9" s="16" t="str">
        <f aca="true">IF(A9="","",IF(OR(O9="Vendido",O9="Alquilado",O9="Retirado",O9="Perdido"),"",IF(AND(S9&lt;&gt;"",S9&lt;TODAY()),"Acción atrasada · ","")&amp;IF(AND(K9&lt;&gt;"",K9&lt;TODAY()),"Encargo vencido",IF(AND(K9&lt;&gt;"",K9-TODAY()&lt;=Inicio!$C$8),"Encargo vence en "&amp;(K9-TODAY())&amp;" días",""))))</f>
        <v/>
      </c>
    </row>
    <row r="10" customFormat="false" ht="15" hidden="false" customHeight="false" outlineLevel="0" collapsed="false">
      <c r="A10" s="23"/>
      <c r="B10" s="24"/>
      <c r="C10" s="23"/>
      <c r="D10" s="23"/>
      <c r="E10" s="23"/>
      <c r="F10" s="23"/>
      <c r="G10" s="23"/>
      <c r="H10" s="23"/>
      <c r="I10" s="23"/>
      <c r="J10" s="23"/>
      <c r="K10" s="24"/>
      <c r="L10" s="25"/>
      <c r="M10" s="26"/>
      <c r="N10" s="17" t="str">
        <f aca="false">IF(L10="","",L10*M10*1.21)</f>
        <v/>
      </c>
      <c r="O10" s="23"/>
      <c r="P10" s="16" t="str">
        <f aca="false">IF(A10="","",COUNTIF(Visitas!$B$5:$B$304,A10))</f>
        <v/>
      </c>
      <c r="Q10" s="17" t="str">
        <f aca="false">IF(A10="","",IF(COUNTIF(Ofertas!$B$5:$B$304,A10)=0,"",_xlfn.MAXIFS(Ofertas!$E$5:$E$304,Ofertas!$B$5:$B$304,A10)))</f>
        <v/>
      </c>
      <c r="R10" s="23"/>
      <c r="S10" s="24"/>
      <c r="T10" s="16" t="str">
        <f aca="true">IF(A10="","",IF(OR(O10="Vendido",O10="Alquilado",O10="Retirado",O10="Perdido"),"",IF(AND(S10&lt;&gt;"",S10&lt;TODAY()),"Acción atrasada · ","")&amp;IF(AND(K10&lt;&gt;"",K10&lt;TODAY()),"Encargo vencido",IF(AND(K10&lt;&gt;"",K10-TODAY()&lt;=Inicio!$C$8),"Encargo vence en "&amp;(K10-TODAY())&amp;" días",""))))</f>
        <v/>
      </c>
    </row>
    <row r="11" customFormat="false" ht="15" hidden="false" customHeight="false" outlineLevel="0" collapsed="false">
      <c r="A11" s="23"/>
      <c r="B11" s="24"/>
      <c r="C11" s="23"/>
      <c r="D11" s="23"/>
      <c r="E11" s="23"/>
      <c r="F11" s="23"/>
      <c r="G11" s="23"/>
      <c r="H11" s="23"/>
      <c r="I11" s="23"/>
      <c r="J11" s="23"/>
      <c r="K11" s="24"/>
      <c r="L11" s="25"/>
      <c r="M11" s="26"/>
      <c r="N11" s="17" t="str">
        <f aca="false">IF(L11="","",L11*M11*1.21)</f>
        <v/>
      </c>
      <c r="O11" s="23"/>
      <c r="P11" s="16" t="str">
        <f aca="false">IF(A11="","",COUNTIF(Visitas!$B$5:$B$304,A11))</f>
        <v/>
      </c>
      <c r="Q11" s="17" t="str">
        <f aca="false">IF(A11="","",IF(COUNTIF(Ofertas!$B$5:$B$304,A11)=0,"",_xlfn.MAXIFS(Ofertas!$E$5:$E$304,Ofertas!$B$5:$B$304,A11)))</f>
        <v/>
      </c>
      <c r="R11" s="23"/>
      <c r="S11" s="24"/>
      <c r="T11" s="16" t="str">
        <f aca="true">IF(A11="","",IF(OR(O11="Vendido",O11="Alquilado",O11="Retirado",O11="Perdido"),"",IF(AND(S11&lt;&gt;"",S11&lt;TODAY()),"Acción atrasada · ","")&amp;IF(AND(K11&lt;&gt;"",K11&lt;TODAY()),"Encargo vencido",IF(AND(K11&lt;&gt;"",K11-TODAY()&lt;=Inicio!$C$8),"Encargo vence en "&amp;(K11-TODAY())&amp;" días",""))))</f>
        <v/>
      </c>
    </row>
    <row r="12" customFormat="false" ht="15" hidden="false" customHeight="false" outlineLevel="0" collapsed="false">
      <c r="A12" s="23"/>
      <c r="B12" s="24"/>
      <c r="C12" s="23"/>
      <c r="D12" s="23"/>
      <c r="E12" s="23"/>
      <c r="F12" s="23"/>
      <c r="G12" s="23"/>
      <c r="H12" s="23"/>
      <c r="I12" s="23"/>
      <c r="J12" s="23"/>
      <c r="K12" s="24"/>
      <c r="L12" s="25"/>
      <c r="M12" s="26"/>
      <c r="N12" s="17" t="str">
        <f aca="false">IF(L12="","",L12*M12*1.21)</f>
        <v/>
      </c>
      <c r="O12" s="23"/>
      <c r="P12" s="16" t="str">
        <f aca="false">IF(A12="","",COUNTIF(Visitas!$B$5:$B$304,A12))</f>
        <v/>
      </c>
      <c r="Q12" s="17" t="str">
        <f aca="false">IF(A12="","",IF(COUNTIF(Ofertas!$B$5:$B$304,A12)=0,"",_xlfn.MAXIFS(Ofertas!$E$5:$E$304,Ofertas!$B$5:$B$304,A12)))</f>
        <v/>
      </c>
      <c r="R12" s="23"/>
      <c r="S12" s="24"/>
      <c r="T12" s="16" t="str">
        <f aca="true">IF(A12="","",IF(OR(O12="Vendido",O12="Alquilado",O12="Retirado",O12="Perdido"),"",IF(AND(S12&lt;&gt;"",S12&lt;TODAY()),"Acción atrasada · ","")&amp;IF(AND(K12&lt;&gt;"",K12&lt;TODAY()),"Encargo vencido",IF(AND(K12&lt;&gt;"",K12-TODAY()&lt;=Inicio!$C$8),"Encargo vence en "&amp;(K12-TODAY())&amp;" días",""))))</f>
        <v/>
      </c>
    </row>
    <row r="13" customFormat="false" ht="15" hidden="false" customHeight="false" outlineLevel="0" collapsed="false">
      <c r="A13" s="23"/>
      <c r="B13" s="24"/>
      <c r="C13" s="23"/>
      <c r="D13" s="23"/>
      <c r="E13" s="23"/>
      <c r="F13" s="23"/>
      <c r="G13" s="23"/>
      <c r="H13" s="23"/>
      <c r="I13" s="23"/>
      <c r="J13" s="23"/>
      <c r="K13" s="24"/>
      <c r="L13" s="25"/>
      <c r="M13" s="26"/>
      <c r="N13" s="17" t="str">
        <f aca="false">IF(L13="","",L13*M13*1.21)</f>
        <v/>
      </c>
      <c r="O13" s="23"/>
      <c r="P13" s="16" t="str">
        <f aca="false">IF(A13="","",COUNTIF(Visitas!$B$5:$B$304,A13))</f>
        <v/>
      </c>
      <c r="Q13" s="17" t="str">
        <f aca="false">IF(A13="","",IF(COUNTIF(Ofertas!$B$5:$B$304,A13)=0,"",_xlfn.MAXIFS(Ofertas!$E$5:$E$304,Ofertas!$B$5:$B$304,A13)))</f>
        <v/>
      </c>
      <c r="R13" s="23"/>
      <c r="S13" s="24"/>
      <c r="T13" s="16" t="str">
        <f aca="true">IF(A13="","",IF(OR(O13="Vendido",O13="Alquilado",O13="Retirado",O13="Perdido"),"",IF(AND(S13&lt;&gt;"",S13&lt;TODAY()),"Acción atrasada · ","")&amp;IF(AND(K13&lt;&gt;"",K13&lt;TODAY()),"Encargo vencido",IF(AND(K13&lt;&gt;"",K13-TODAY()&lt;=Inicio!$C$8),"Encargo vence en "&amp;(K13-TODAY())&amp;" días",""))))</f>
        <v/>
      </c>
    </row>
    <row r="14" customFormat="false" ht="15" hidden="false" customHeight="false" outlineLevel="0" collapsed="false">
      <c r="A14" s="23"/>
      <c r="B14" s="24"/>
      <c r="C14" s="23"/>
      <c r="D14" s="23"/>
      <c r="E14" s="23"/>
      <c r="F14" s="23"/>
      <c r="G14" s="23"/>
      <c r="H14" s="23"/>
      <c r="I14" s="23"/>
      <c r="J14" s="23"/>
      <c r="K14" s="24"/>
      <c r="L14" s="25"/>
      <c r="M14" s="26"/>
      <c r="N14" s="17" t="str">
        <f aca="false">IF(L14="","",L14*M14*1.21)</f>
        <v/>
      </c>
      <c r="O14" s="23"/>
      <c r="P14" s="16" t="str">
        <f aca="false">IF(A14="","",COUNTIF(Visitas!$B$5:$B$304,A14))</f>
        <v/>
      </c>
      <c r="Q14" s="17" t="str">
        <f aca="false">IF(A14="","",IF(COUNTIF(Ofertas!$B$5:$B$304,A14)=0,"",_xlfn.MAXIFS(Ofertas!$E$5:$E$304,Ofertas!$B$5:$B$304,A14)))</f>
        <v/>
      </c>
      <c r="R14" s="23"/>
      <c r="S14" s="24"/>
      <c r="T14" s="16" t="str">
        <f aca="true">IF(A14="","",IF(OR(O14="Vendido",O14="Alquilado",O14="Retirado",O14="Perdido"),"",IF(AND(S14&lt;&gt;"",S14&lt;TODAY()),"Acción atrasada · ","")&amp;IF(AND(K14&lt;&gt;"",K14&lt;TODAY()),"Encargo vencido",IF(AND(K14&lt;&gt;"",K14-TODAY()&lt;=Inicio!$C$8),"Encargo vence en "&amp;(K14-TODAY())&amp;" días",""))))</f>
        <v/>
      </c>
    </row>
    <row r="15" customFormat="false" ht="15" hidden="false" customHeight="false" outlineLevel="0" collapsed="false">
      <c r="A15" s="23"/>
      <c r="B15" s="24"/>
      <c r="C15" s="23"/>
      <c r="D15" s="23"/>
      <c r="E15" s="23"/>
      <c r="F15" s="23"/>
      <c r="G15" s="23"/>
      <c r="H15" s="23"/>
      <c r="I15" s="23"/>
      <c r="J15" s="23"/>
      <c r="K15" s="24"/>
      <c r="L15" s="25"/>
      <c r="M15" s="26"/>
      <c r="N15" s="17" t="str">
        <f aca="false">IF(L15="","",L15*M15*1.21)</f>
        <v/>
      </c>
      <c r="O15" s="23"/>
      <c r="P15" s="16" t="str">
        <f aca="false">IF(A15="","",COUNTIF(Visitas!$B$5:$B$304,A15))</f>
        <v/>
      </c>
      <c r="Q15" s="17" t="str">
        <f aca="false">IF(A15="","",IF(COUNTIF(Ofertas!$B$5:$B$304,A15)=0,"",_xlfn.MAXIFS(Ofertas!$E$5:$E$304,Ofertas!$B$5:$B$304,A15)))</f>
        <v/>
      </c>
      <c r="R15" s="23"/>
      <c r="S15" s="24"/>
      <c r="T15" s="16" t="str">
        <f aca="true">IF(A15="","",IF(OR(O15="Vendido",O15="Alquilado",O15="Retirado",O15="Perdido"),"",IF(AND(S15&lt;&gt;"",S15&lt;TODAY()),"Acción atrasada · ","")&amp;IF(AND(K15&lt;&gt;"",K15&lt;TODAY()),"Encargo vencido",IF(AND(K15&lt;&gt;"",K15-TODAY()&lt;=Inicio!$C$8),"Encargo vence en "&amp;(K15-TODAY())&amp;" días",""))))</f>
        <v/>
      </c>
    </row>
    <row r="16" customFormat="false" ht="15" hidden="false" customHeight="false" outlineLevel="0" collapsed="false">
      <c r="A16" s="23"/>
      <c r="B16" s="24"/>
      <c r="C16" s="23"/>
      <c r="D16" s="23"/>
      <c r="E16" s="23"/>
      <c r="F16" s="23"/>
      <c r="G16" s="23"/>
      <c r="H16" s="23"/>
      <c r="I16" s="23"/>
      <c r="J16" s="23"/>
      <c r="K16" s="24"/>
      <c r="L16" s="25"/>
      <c r="M16" s="26"/>
      <c r="N16" s="17" t="str">
        <f aca="false">IF(L16="","",L16*M16*1.21)</f>
        <v/>
      </c>
      <c r="O16" s="23"/>
      <c r="P16" s="16" t="str">
        <f aca="false">IF(A16="","",COUNTIF(Visitas!$B$5:$B$304,A16))</f>
        <v/>
      </c>
      <c r="Q16" s="17" t="str">
        <f aca="false">IF(A16="","",IF(COUNTIF(Ofertas!$B$5:$B$304,A16)=0,"",_xlfn.MAXIFS(Ofertas!$E$5:$E$304,Ofertas!$B$5:$B$304,A16)))</f>
        <v/>
      </c>
      <c r="R16" s="23"/>
      <c r="S16" s="24"/>
      <c r="T16" s="16" t="str">
        <f aca="true">IF(A16="","",IF(OR(O16="Vendido",O16="Alquilado",O16="Retirado",O16="Perdido"),"",IF(AND(S16&lt;&gt;"",S16&lt;TODAY()),"Acción atrasada · ","")&amp;IF(AND(K16&lt;&gt;"",K16&lt;TODAY()),"Encargo vencido",IF(AND(K16&lt;&gt;"",K16-TODAY()&lt;=Inicio!$C$8),"Encargo vence en "&amp;(K16-TODAY())&amp;" días",""))))</f>
        <v/>
      </c>
    </row>
    <row r="17" customFormat="false" ht="15" hidden="false" customHeight="false" outlineLevel="0" collapsed="false">
      <c r="A17" s="23"/>
      <c r="B17" s="24"/>
      <c r="C17" s="23"/>
      <c r="D17" s="23"/>
      <c r="E17" s="23"/>
      <c r="F17" s="23"/>
      <c r="G17" s="23"/>
      <c r="H17" s="23"/>
      <c r="I17" s="23"/>
      <c r="J17" s="23"/>
      <c r="K17" s="24"/>
      <c r="L17" s="25"/>
      <c r="M17" s="26"/>
      <c r="N17" s="17" t="str">
        <f aca="false">IF(L17="","",L17*M17*1.21)</f>
        <v/>
      </c>
      <c r="O17" s="23"/>
      <c r="P17" s="16" t="str">
        <f aca="false">IF(A17="","",COUNTIF(Visitas!$B$5:$B$304,A17))</f>
        <v/>
      </c>
      <c r="Q17" s="17" t="str">
        <f aca="false">IF(A17="","",IF(COUNTIF(Ofertas!$B$5:$B$304,A17)=0,"",_xlfn.MAXIFS(Ofertas!$E$5:$E$304,Ofertas!$B$5:$B$304,A17)))</f>
        <v/>
      </c>
      <c r="R17" s="23"/>
      <c r="S17" s="24"/>
      <c r="T17" s="16" t="str">
        <f aca="true">IF(A17="","",IF(OR(O17="Vendido",O17="Alquilado",O17="Retirado",O17="Perdido"),"",IF(AND(S17&lt;&gt;"",S17&lt;TODAY()),"Acción atrasada · ","")&amp;IF(AND(K17&lt;&gt;"",K17&lt;TODAY()),"Encargo vencido",IF(AND(K17&lt;&gt;"",K17-TODAY()&lt;=Inicio!$C$8),"Encargo vence en "&amp;(K17-TODAY())&amp;" días",""))))</f>
        <v/>
      </c>
    </row>
    <row r="18" customFormat="false" ht="15" hidden="false" customHeight="false" outlineLevel="0" collapsed="false">
      <c r="A18" s="23"/>
      <c r="B18" s="24"/>
      <c r="C18" s="23"/>
      <c r="D18" s="23"/>
      <c r="E18" s="23"/>
      <c r="F18" s="23"/>
      <c r="G18" s="23"/>
      <c r="H18" s="23"/>
      <c r="I18" s="23"/>
      <c r="J18" s="23"/>
      <c r="K18" s="24"/>
      <c r="L18" s="25"/>
      <c r="M18" s="26"/>
      <c r="N18" s="17" t="str">
        <f aca="false">IF(L18="","",L18*M18*1.21)</f>
        <v/>
      </c>
      <c r="O18" s="23"/>
      <c r="P18" s="16" t="str">
        <f aca="false">IF(A18="","",COUNTIF(Visitas!$B$5:$B$304,A18))</f>
        <v/>
      </c>
      <c r="Q18" s="17" t="str">
        <f aca="false">IF(A18="","",IF(COUNTIF(Ofertas!$B$5:$B$304,A18)=0,"",_xlfn.MAXIFS(Ofertas!$E$5:$E$304,Ofertas!$B$5:$B$304,A18)))</f>
        <v/>
      </c>
      <c r="R18" s="23"/>
      <c r="S18" s="24"/>
      <c r="T18" s="16" t="str">
        <f aca="true">IF(A18="","",IF(OR(O18="Vendido",O18="Alquilado",O18="Retirado",O18="Perdido"),"",IF(AND(S18&lt;&gt;"",S18&lt;TODAY()),"Acción atrasada · ","")&amp;IF(AND(K18&lt;&gt;"",K18&lt;TODAY()),"Encargo vencido",IF(AND(K18&lt;&gt;"",K18-TODAY()&lt;=Inicio!$C$8),"Encargo vence en "&amp;(K18-TODAY())&amp;" días",""))))</f>
        <v/>
      </c>
    </row>
    <row r="19" customFormat="false" ht="15" hidden="false" customHeight="false" outlineLevel="0" collapsed="false">
      <c r="A19" s="23"/>
      <c r="B19" s="24"/>
      <c r="C19" s="23"/>
      <c r="D19" s="23"/>
      <c r="E19" s="23"/>
      <c r="F19" s="23"/>
      <c r="G19" s="23"/>
      <c r="H19" s="23"/>
      <c r="I19" s="23"/>
      <c r="J19" s="23"/>
      <c r="K19" s="24"/>
      <c r="L19" s="25"/>
      <c r="M19" s="26"/>
      <c r="N19" s="17" t="str">
        <f aca="false">IF(L19="","",L19*M19*1.21)</f>
        <v/>
      </c>
      <c r="O19" s="23"/>
      <c r="P19" s="16" t="str">
        <f aca="false">IF(A19="","",COUNTIF(Visitas!$B$5:$B$304,A19))</f>
        <v/>
      </c>
      <c r="Q19" s="17" t="str">
        <f aca="false">IF(A19="","",IF(COUNTIF(Ofertas!$B$5:$B$304,A19)=0,"",_xlfn.MAXIFS(Ofertas!$E$5:$E$304,Ofertas!$B$5:$B$304,A19)))</f>
        <v/>
      </c>
      <c r="R19" s="23"/>
      <c r="S19" s="24"/>
      <c r="T19" s="16" t="str">
        <f aca="true">IF(A19="","",IF(OR(O19="Vendido",O19="Alquilado",O19="Retirado",O19="Perdido"),"",IF(AND(S19&lt;&gt;"",S19&lt;TODAY()),"Acción atrasada · ","")&amp;IF(AND(K19&lt;&gt;"",K19&lt;TODAY()),"Encargo vencido",IF(AND(K19&lt;&gt;"",K19-TODAY()&lt;=Inicio!$C$8),"Encargo vence en "&amp;(K19-TODAY())&amp;" días",""))))</f>
        <v/>
      </c>
    </row>
    <row r="20" customFormat="false" ht="15" hidden="false" customHeight="false" outlineLevel="0" collapsed="false">
      <c r="A20" s="23"/>
      <c r="B20" s="24"/>
      <c r="C20" s="23"/>
      <c r="D20" s="23"/>
      <c r="E20" s="23"/>
      <c r="F20" s="23"/>
      <c r="G20" s="23"/>
      <c r="H20" s="23"/>
      <c r="I20" s="23"/>
      <c r="J20" s="23"/>
      <c r="K20" s="24"/>
      <c r="L20" s="25"/>
      <c r="M20" s="26"/>
      <c r="N20" s="17" t="str">
        <f aca="false">IF(L20="","",L20*M20*1.21)</f>
        <v/>
      </c>
      <c r="O20" s="23"/>
      <c r="P20" s="16" t="str">
        <f aca="false">IF(A20="","",COUNTIF(Visitas!$B$5:$B$304,A20))</f>
        <v/>
      </c>
      <c r="Q20" s="17" t="str">
        <f aca="false">IF(A20="","",IF(COUNTIF(Ofertas!$B$5:$B$304,A20)=0,"",_xlfn.MAXIFS(Ofertas!$E$5:$E$304,Ofertas!$B$5:$B$304,A20)))</f>
        <v/>
      </c>
      <c r="R20" s="23"/>
      <c r="S20" s="24"/>
      <c r="T20" s="16" t="str">
        <f aca="true">IF(A20="","",IF(OR(O20="Vendido",O20="Alquilado",O20="Retirado",O20="Perdido"),"",IF(AND(S20&lt;&gt;"",S20&lt;TODAY()),"Acción atrasada · ","")&amp;IF(AND(K20&lt;&gt;"",K20&lt;TODAY()),"Encargo vencido",IF(AND(K20&lt;&gt;"",K20-TODAY()&lt;=Inicio!$C$8),"Encargo vence en "&amp;(K20-TODAY())&amp;" días",""))))</f>
        <v/>
      </c>
    </row>
    <row r="21" customFormat="false" ht="15" hidden="false" customHeight="false" outlineLevel="0" collapsed="false">
      <c r="A21" s="23"/>
      <c r="B21" s="24"/>
      <c r="C21" s="23"/>
      <c r="D21" s="23"/>
      <c r="E21" s="23"/>
      <c r="F21" s="23"/>
      <c r="G21" s="23"/>
      <c r="H21" s="23"/>
      <c r="I21" s="23"/>
      <c r="J21" s="23"/>
      <c r="K21" s="24"/>
      <c r="L21" s="25"/>
      <c r="M21" s="26"/>
      <c r="N21" s="17" t="str">
        <f aca="false">IF(L21="","",L21*M21*1.21)</f>
        <v/>
      </c>
      <c r="O21" s="23"/>
      <c r="P21" s="16" t="str">
        <f aca="false">IF(A21="","",COUNTIF(Visitas!$B$5:$B$304,A21))</f>
        <v/>
      </c>
      <c r="Q21" s="17" t="str">
        <f aca="false">IF(A21="","",IF(COUNTIF(Ofertas!$B$5:$B$304,A21)=0,"",_xlfn.MAXIFS(Ofertas!$E$5:$E$304,Ofertas!$B$5:$B$304,A21)))</f>
        <v/>
      </c>
      <c r="R21" s="23"/>
      <c r="S21" s="24"/>
      <c r="T21" s="16" t="str">
        <f aca="true">IF(A21="","",IF(OR(O21="Vendido",O21="Alquilado",O21="Retirado",O21="Perdido"),"",IF(AND(S21&lt;&gt;"",S21&lt;TODAY()),"Acción atrasada · ","")&amp;IF(AND(K21&lt;&gt;"",K21&lt;TODAY()),"Encargo vencido",IF(AND(K21&lt;&gt;"",K21-TODAY()&lt;=Inicio!$C$8),"Encargo vence en "&amp;(K21-TODAY())&amp;" días",""))))</f>
        <v/>
      </c>
    </row>
    <row r="22" customFormat="false" ht="15" hidden="false" customHeight="false" outlineLevel="0" collapsed="false">
      <c r="A22" s="23"/>
      <c r="B22" s="24"/>
      <c r="C22" s="23"/>
      <c r="D22" s="23"/>
      <c r="E22" s="23"/>
      <c r="F22" s="23"/>
      <c r="G22" s="23"/>
      <c r="H22" s="23"/>
      <c r="I22" s="23"/>
      <c r="J22" s="23"/>
      <c r="K22" s="24"/>
      <c r="L22" s="25"/>
      <c r="M22" s="26"/>
      <c r="N22" s="17" t="str">
        <f aca="false">IF(L22="","",L22*M22*1.21)</f>
        <v/>
      </c>
      <c r="O22" s="23"/>
      <c r="P22" s="16" t="str">
        <f aca="false">IF(A22="","",COUNTIF(Visitas!$B$5:$B$304,A22))</f>
        <v/>
      </c>
      <c r="Q22" s="17" t="str">
        <f aca="false">IF(A22="","",IF(COUNTIF(Ofertas!$B$5:$B$304,A22)=0,"",_xlfn.MAXIFS(Ofertas!$E$5:$E$304,Ofertas!$B$5:$B$304,A22)))</f>
        <v/>
      </c>
      <c r="R22" s="23"/>
      <c r="S22" s="24"/>
      <c r="T22" s="16" t="str">
        <f aca="true">IF(A22="","",IF(OR(O22="Vendido",O22="Alquilado",O22="Retirado",O22="Perdido"),"",IF(AND(S22&lt;&gt;"",S22&lt;TODAY()),"Acción atrasada · ","")&amp;IF(AND(K22&lt;&gt;"",K22&lt;TODAY()),"Encargo vencido",IF(AND(K22&lt;&gt;"",K22-TODAY()&lt;=Inicio!$C$8),"Encargo vence en "&amp;(K22-TODAY())&amp;" días",""))))</f>
        <v/>
      </c>
    </row>
    <row r="23" customFormat="false" ht="15" hidden="false" customHeight="false" outlineLevel="0" collapsed="false">
      <c r="A23" s="23"/>
      <c r="B23" s="24"/>
      <c r="C23" s="23"/>
      <c r="D23" s="23"/>
      <c r="E23" s="23"/>
      <c r="F23" s="23"/>
      <c r="G23" s="23"/>
      <c r="H23" s="23"/>
      <c r="I23" s="23"/>
      <c r="J23" s="23"/>
      <c r="K23" s="24"/>
      <c r="L23" s="25"/>
      <c r="M23" s="26"/>
      <c r="N23" s="17" t="str">
        <f aca="false">IF(L23="","",L23*M23*1.21)</f>
        <v/>
      </c>
      <c r="O23" s="23"/>
      <c r="P23" s="16" t="str">
        <f aca="false">IF(A23="","",COUNTIF(Visitas!$B$5:$B$304,A23))</f>
        <v/>
      </c>
      <c r="Q23" s="17" t="str">
        <f aca="false">IF(A23="","",IF(COUNTIF(Ofertas!$B$5:$B$304,A23)=0,"",_xlfn.MAXIFS(Ofertas!$E$5:$E$304,Ofertas!$B$5:$B$304,A23)))</f>
        <v/>
      </c>
      <c r="R23" s="23"/>
      <c r="S23" s="24"/>
      <c r="T23" s="16" t="str">
        <f aca="true">IF(A23="","",IF(OR(O23="Vendido",O23="Alquilado",O23="Retirado",O23="Perdido"),"",IF(AND(S23&lt;&gt;"",S23&lt;TODAY()),"Acción atrasada · ","")&amp;IF(AND(K23&lt;&gt;"",K23&lt;TODAY()),"Encargo vencido",IF(AND(K23&lt;&gt;"",K23-TODAY()&lt;=Inicio!$C$8),"Encargo vence en "&amp;(K23-TODAY())&amp;" días",""))))</f>
        <v/>
      </c>
    </row>
    <row r="24" customFormat="false" ht="15" hidden="false" customHeight="false" outlineLevel="0" collapsed="false">
      <c r="A24" s="23"/>
      <c r="B24" s="24"/>
      <c r="C24" s="23"/>
      <c r="D24" s="23"/>
      <c r="E24" s="23"/>
      <c r="F24" s="23"/>
      <c r="G24" s="23"/>
      <c r="H24" s="23"/>
      <c r="I24" s="23"/>
      <c r="J24" s="23"/>
      <c r="K24" s="24"/>
      <c r="L24" s="25"/>
      <c r="M24" s="26"/>
      <c r="N24" s="17" t="str">
        <f aca="false">IF(L24="","",L24*M24*1.21)</f>
        <v/>
      </c>
      <c r="O24" s="23"/>
      <c r="P24" s="16" t="str">
        <f aca="false">IF(A24="","",COUNTIF(Visitas!$B$5:$B$304,A24))</f>
        <v/>
      </c>
      <c r="Q24" s="17" t="str">
        <f aca="false">IF(A24="","",IF(COUNTIF(Ofertas!$B$5:$B$304,A24)=0,"",_xlfn.MAXIFS(Ofertas!$E$5:$E$304,Ofertas!$B$5:$B$304,A24)))</f>
        <v/>
      </c>
      <c r="R24" s="23"/>
      <c r="S24" s="24"/>
      <c r="T24" s="16" t="str">
        <f aca="true">IF(A24="","",IF(OR(O24="Vendido",O24="Alquilado",O24="Retirado",O24="Perdido"),"",IF(AND(S24&lt;&gt;"",S24&lt;TODAY()),"Acción atrasada · ","")&amp;IF(AND(K24&lt;&gt;"",K24&lt;TODAY()),"Encargo vencido",IF(AND(K24&lt;&gt;"",K24-TODAY()&lt;=Inicio!$C$8),"Encargo vence en "&amp;(K24-TODAY())&amp;" días",""))))</f>
        <v/>
      </c>
    </row>
    <row r="25" customFormat="false" ht="15" hidden="false" customHeight="false" outlineLevel="0" collapsed="false">
      <c r="A25" s="23"/>
      <c r="B25" s="24"/>
      <c r="C25" s="23"/>
      <c r="D25" s="23"/>
      <c r="E25" s="23"/>
      <c r="F25" s="23"/>
      <c r="G25" s="23"/>
      <c r="H25" s="23"/>
      <c r="I25" s="23"/>
      <c r="J25" s="23"/>
      <c r="K25" s="24"/>
      <c r="L25" s="25"/>
      <c r="M25" s="26"/>
      <c r="N25" s="17" t="str">
        <f aca="false">IF(L25="","",L25*M25*1.21)</f>
        <v/>
      </c>
      <c r="O25" s="23"/>
      <c r="P25" s="16" t="str">
        <f aca="false">IF(A25="","",COUNTIF(Visitas!$B$5:$B$304,A25))</f>
        <v/>
      </c>
      <c r="Q25" s="17" t="str">
        <f aca="false">IF(A25="","",IF(COUNTIF(Ofertas!$B$5:$B$304,A25)=0,"",_xlfn.MAXIFS(Ofertas!$E$5:$E$304,Ofertas!$B$5:$B$304,A25)))</f>
        <v/>
      </c>
      <c r="R25" s="23"/>
      <c r="S25" s="24"/>
      <c r="T25" s="16" t="str">
        <f aca="true">IF(A25="","",IF(OR(O25="Vendido",O25="Alquilado",O25="Retirado",O25="Perdido"),"",IF(AND(S25&lt;&gt;"",S25&lt;TODAY()),"Acción atrasada · ","")&amp;IF(AND(K25&lt;&gt;"",K25&lt;TODAY()),"Encargo vencido",IF(AND(K25&lt;&gt;"",K25-TODAY()&lt;=Inicio!$C$8),"Encargo vence en "&amp;(K25-TODAY())&amp;" días",""))))</f>
        <v/>
      </c>
    </row>
    <row r="26" customFormat="false" ht="15" hidden="false" customHeight="false" outlineLevel="0" collapsed="false">
      <c r="A26" s="23"/>
      <c r="B26" s="24"/>
      <c r="C26" s="23"/>
      <c r="D26" s="23"/>
      <c r="E26" s="23"/>
      <c r="F26" s="23"/>
      <c r="G26" s="23"/>
      <c r="H26" s="23"/>
      <c r="I26" s="23"/>
      <c r="J26" s="23"/>
      <c r="K26" s="24"/>
      <c r="L26" s="25"/>
      <c r="M26" s="26"/>
      <c r="N26" s="17" t="str">
        <f aca="false">IF(L26="","",L26*M26*1.21)</f>
        <v/>
      </c>
      <c r="O26" s="23"/>
      <c r="P26" s="16" t="str">
        <f aca="false">IF(A26="","",COUNTIF(Visitas!$B$5:$B$304,A26))</f>
        <v/>
      </c>
      <c r="Q26" s="17" t="str">
        <f aca="false">IF(A26="","",IF(COUNTIF(Ofertas!$B$5:$B$304,A26)=0,"",_xlfn.MAXIFS(Ofertas!$E$5:$E$304,Ofertas!$B$5:$B$304,A26)))</f>
        <v/>
      </c>
      <c r="R26" s="23"/>
      <c r="S26" s="24"/>
      <c r="T26" s="16" t="str">
        <f aca="true">IF(A26="","",IF(OR(O26="Vendido",O26="Alquilado",O26="Retirado",O26="Perdido"),"",IF(AND(S26&lt;&gt;"",S26&lt;TODAY()),"Acción atrasada · ","")&amp;IF(AND(K26&lt;&gt;"",K26&lt;TODAY()),"Encargo vencido",IF(AND(K26&lt;&gt;"",K26-TODAY()&lt;=Inicio!$C$8),"Encargo vence en "&amp;(K26-TODAY())&amp;" días",""))))</f>
        <v/>
      </c>
    </row>
    <row r="27" customFormat="false" ht="15" hidden="false" customHeight="false" outlineLevel="0" collapsed="false">
      <c r="A27" s="23"/>
      <c r="B27" s="24"/>
      <c r="C27" s="23"/>
      <c r="D27" s="23"/>
      <c r="E27" s="23"/>
      <c r="F27" s="23"/>
      <c r="G27" s="23"/>
      <c r="H27" s="23"/>
      <c r="I27" s="23"/>
      <c r="J27" s="23"/>
      <c r="K27" s="24"/>
      <c r="L27" s="25"/>
      <c r="M27" s="26"/>
      <c r="N27" s="17" t="str">
        <f aca="false">IF(L27="","",L27*M27*1.21)</f>
        <v/>
      </c>
      <c r="O27" s="23"/>
      <c r="P27" s="16" t="str">
        <f aca="false">IF(A27="","",COUNTIF(Visitas!$B$5:$B$304,A27))</f>
        <v/>
      </c>
      <c r="Q27" s="17" t="str">
        <f aca="false">IF(A27="","",IF(COUNTIF(Ofertas!$B$5:$B$304,A27)=0,"",_xlfn.MAXIFS(Ofertas!$E$5:$E$304,Ofertas!$B$5:$B$304,A27)))</f>
        <v/>
      </c>
      <c r="R27" s="23"/>
      <c r="S27" s="24"/>
      <c r="T27" s="16" t="str">
        <f aca="true">IF(A27="","",IF(OR(O27="Vendido",O27="Alquilado",O27="Retirado",O27="Perdido"),"",IF(AND(S27&lt;&gt;"",S27&lt;TODAY()),"Acción atrasada · ","")&amp;IF(AND(K27&lt;&gt;"",K27&lt;TODAY()),"Encargo vencido",IF(AND(K27&lt;&gt;"",K27-TODAY()&lt;=Inicio!$C$8),"Encargo vence en "&amp;(K27-TODAY())&amp;" días",""))))</f>
        <v/>
      </c>
    </row>
    <row r="28" customFormat="false" ht="15" hidden="false" customHeight="false" outlineLevel="0" collapsed="false">
      <c r="A28" s="23"/>
      <c r="B28" s="24"/>
      <c r="C28" s="23"/>
      <c r="D28" s="23"/>
      <c r="E28" s="23"/>
      <c r="F28" s="23"/>
      <c r="G28" s="23"/>
      <c r="H28" s="23"/>
      <c r="I28" s="23"/>
      <c r="J28" s="23"/>
      <c r="K28" s="24"/>
      <c r="L28" s="25"/>
      <c r="M28" s="26"/>
      <c r="N28" s="17" t="str">
        <f aca="false">IF(L28="","",L28*M28*1.21)</f>
        <v/>
      </c>
      <c r="O28" s="23"/>
      <c r="P28" s="16" t="str">
        <f aca="false">IF(A28="","",COUNTIF(Visitas!$B$5:$B$304,A28))</f>
        <v/>
      </c>
      <c r="Q28" s="17" t="str">
        <f aca="false">IF(A28="","",IF(COUNTIF(Ofertas!$B$5:$B$304,A28)=0,"",_xlfn.MAXIFS(Ofertas!$E$5:$E$304,Ofertas!$B$5:$B$304,A28)))</f>
        <v/>
      </c>
      <c r="R28" s="23"/>
      <c r="S28" s="24"/>
      <c r="T28" s="16" t="str">
        <f aca="true">IF(A28="","",IF(OR(O28="Vendido",O28="Alquilado",O28="Retirado",O28="Perdido"),"",IF(AND(S28&lt;&gt;"",S28&lt;TODAY()),"Acción atrasada · ","")&amp;IF(AND(K28&lt;&gt;"",K28&lt;TODAY()),"Encargo vencido",IF(AND(K28&lt;&gt;"",K28-TODAY()&lt;=Inicio!$C$8),"Encargo vence en "&amp;(K28-TODAY())&amp;" días",""))))</f>
        <v/>
      </c>
    </row>
    <row r="29" customFormat="false" ht="15" hidden="false" customHeight="false" outlineLevel="0" collapsed="false">
      <c r="A29" s="23"/>
      <c r="B29" s="24"/>
      <c r="C29" s="23"/>
      <c r="D29" s="23"/>
      <c r="E29" s="23"/>
      <c r="F29" s="23"/>
      <c r="G29" s="23"/>
      <c r="H29" s="23"/>
      <c r="I29" s="23"/>
      <c r="J29" s="23"/>
      <c r="K29" s="24"/>
      <c r="L29" s="25"/>
      <c r="M29" s="26"/>
      <c r="N29" s="17" t="str">
        <f aca="false">IF(L29="","",L29*M29*1.21)</f>
        <v/>
      </c>
      <c r="O29" s="23"/>
      <c r="P29" s="16" t="str">
        <f aca="false">IF(A29="","",COUNTIF(Visitas!$B$5:$B$304,A29))</f>
        <v/>
      </c>
      <c r="Q29" s="17" t="str">
        <f aca="false">IF(A29="","",IF(COUNTIF(Ofertas!$B$5:$B$304,A29)=0,"",_xlfn.MAXIFS(Ofertas!$E$5:$E$304,Ofertas!$B$5:$B$304,A29)))</f>
        <v/>
      </c>
      <c r="R29" s="23"/>
      <c r="S29" s="24"/>
      <c r="T29" s="16" t="str">
        <f aca="true">IF(A29="","",IF(OR(O29="Vendido",O29="Alquilado",O29="Retirado",O29="Perdido"),"",IF(AND(S29&lt;&gt;"",S29&lt;TODAY()),"Acción atrasada · ","")&amp;IF(AND(K29&lt;&gt;"",K29&lt;TODAY()),"Encargo vencido",IF(AND(K29&lt;&gt;"",K29-TODAY()&lt;=Inicio!$C$8),"Encargo vence en "&amp;(K29-TODAY())&amp;" días",""))))</f>
        <v/>
      </c>
    </row>
    <row r="30" customFormat="false" ht="15" hidden="false" customHeight="false" outlineLevel="0" collapsed="false">
      <c r="A30" s="23"/>
      <c r="B30" s="24"/>
      <c r="C30" s="23"/>
      <c r="D30" s="23"/>
      <c r="E30" s="23"/>
      <c r="F30" s="23"/>
      <c r="G30" s="23"/>
      <c r="H30" s="23"/>
      <c r="I30" s="23"/>
      <c r="J30" s="23"/>
      <c r="K30" s="24"/>
      <c r="L30" s="25"/>
      <c r="M30" s="26"/>
      <c r="N30" s="17" t="str">
        <f aca="false">IF(L30="","",L30*M30*1.21)</f>
        <v/>
      </c>
      <c r="O30" s="23"/>
      <c r="P30" s="16" t="str">
        <f aca="false">IF(A30="","",COUNTIF(Visitas!$B$5:$B$304,A30))</f>
        <v/>
      </c>
      <c r="Q30" s="17" t="str">
        <f aca="false">IF(A30="","",IF(COUNTIF(Ofertas!$B$5:$B$304,A30)=0,"",_xlfn.MAXIFS(Ofertas!$E$5:$E$304,Ofertas!$B$5:$B$304,A30)))</f>
        <v/>
      </c>
      <c r="R30" s="23"/>
      <c r="S30" s="24"/>
      <c r="T30" s="16" t="str">
        <f aca="true">IF(A30="","",IF(OR(O30="Vendido",O30="Alquilado",O30="Retirado",O30="Perdido"),"",IF(AND(S30&lt;&gt;"",S30&lt;TODAY()),"Acción atrasada · ","")&amp;IF(AND(K30&lt;&gt;"",K30&lt;TODAY()),"Encargo vencido",IF(AND(K30&lt;&gt;"",K30-TODAY()&lt;=Inicio!$C$8),"Encargo vence en "&amp;(K30-TODAY())&amp;" días",""))))</f>
        <v/>
      </c>
    </row>
    <row r="31" customFormat="false" ht="15" hidden="false" customHeight="false" outlineLevel="0" collapsed="false">
      <c r="A31" s="23"/>
      <c r="B31" s="24"/>
      <c r="C31" s="23"/>
      <c r="D31" s="23"/>
      <c r="E31" s="23"/>
      <c r="F31" s="23"/>
      <c r="G31" s="23"/>
      <c r="H31" s="23"/>
      <c r="I31" s="23"/>
      <c r="J31" s="23"/>
      <c r="K31" s="24"/>
      <c r="L31" s="25"/>
      <c r="M31" s="26"/>
      <c r="N31" s="17" t="str">
        <f aca="false">IF(L31="","",L31*M31*1.21)</f>
        <v/>
      </c>
      <c r="O31" s="23"/>
      <c r="P31" s="16" t="str">
        <f aca="false">IF(A31="","",COUNTIF(Visitas!$B$5:$B$304,A31))</f>
        <v/>
      </c>
      <c r="Q31" s="17" t="str">
        <f aca="false">IF(A31="","",IF(COUNTIF(Ofertas!$B$5:$B$304,A31)=0,"",_xlfn.MAXIFS(Ofertas!$E$5:$E$304,Ofertas!$B$5:$B$304,A31)))</f>
        <v/>
      </c>
      <c r="R31" s="23"/>
      <c r="S31" s="24"/>
      <c r="T31" s="16" t="str">
        <f aca="true">IF(A31="","",IF(OR(O31="Vendido",O31="Alquilado",O31="Retirado",O31="Perdido"),"",IF(AND(S31&lt;&gt;"",S31&lt;TODAY()),"Acción atrasada · ","")&amp;IF(AND(K31&lt;&gt;"",K31&lt;TODAY()),"Encargo vencido",IF(AND(K31&lt;&gt;"",K31-TODAY()&lt;=Inicio!$C$8),"Encargo vence en "&amp;(K31-TODAY())&amp;" días",""))))</f>
        <v/>
      </c>
    </row>
    <row r="32" customFormat="false" ht="15" hidden="false" customHeight="false" outlineLevel="0" collapsed="false">
      <c r="A32" s="23"/>
      <c r="B32" s="24"/>
      <c r="C32" s="23"/>
      <c r="D32" s="23"/>
      <c r="E32" s="23"/>
      <c r="F32" s="23"/>
      <c r="G32" s="23"/>
      <c r="H32" s="23"/>
      <c r="I32" s="23"/>
      <c r="J32" s="23"/>
      <c r="K32" s="24"/>
      <c r="L32" s="25"/>
      <c r="M32" s="26"/>
      <c r="N32" s="17" t="str">
        <f aca="false">IF(L32="","",L32*M32*1.21)</f>
        <v/>
      </c>
      <c r="O32" s="23"/>
      <c r="P32" s="16" t="str">
        <f aca="false">IF(A32="","",COUNTIF(Visitas!$B$5:$B$304,A32))</f>
        <v/>
      </c>
      <c r="Q32" s="17" t="str">
        <f aca="false">IF(A32="","",IF(COUNTIF(Ofertas!$B$5:$B$304,A32)=0,"",_xlfn.MAXIFS(Ofertas!$E$5:$E$304,Ofertas!$B$5:$B$304,A32)))</f>
        <v/>
      </c>
      <c r="R32" s="23"/>
      <c r="S32" s="24"/>
      <c r="T32" s="16" t="str">
        <f aca="true">IF(A32="","",IF(OR(O32="Vendido",O32="Alquilado",O32="Retirado",O32="Perdido"),"",IF(AND(S32&lt;&gt;"",S32&lt;TODAY()),"Acción atrasada · ","")&amp;IF(AND(K32&lt;&gt;"",K32&lt;TODAY()),"Encargo vencido",IF(AND(K32&lt;&gt;"",K32-TODAY()&lt;=Inicio!$C$8),"Encargo vence en "&amp;(K32-TODAY())&amp;" días",""))))</f>
        <v/>
      </c>
    </row>
    <row r="33" customFormat="false" ht="15" hidden="false" customHeight="false" outlineLevel="0" collapsed="false">
      <c r="A33" s="23"/>
      <c r="B33" s="24"/>
      <c r="C33" s="23"/>
      <c r="D33" s="23"/>
      <c r="E33" s="23"/>
      <c r="F33" s="23"/>
      <c r="G33" s="23"/>
      <c r="H33" s="23"/>
      <c r="I33" s="23"/>
      <c r="J33" s="23"/>
      <c r="K33" s="24"/>
      <c r="L33" s="25"/>
      <c r="M33" s="26"/>
      <c r="N33" s="17" t="str">
        <f aca="false">IF(L33="","",L33*M33*1.21)</f>
        <v/>
      </c>
      <c r="O33" s="23"/>
      <c r="P33" s="16" t="str">
        <f aca="false">IF(A33="","",COUNTIF(Visitas!$B$5:$B$304,A33))</f>
        <v/>
      </c>
      <c r="Q33" s="17" t="str">
        <f aca="false">IF(A33="","",IF(COUNTIF(Ofertas!$B$5:$B$304,A33)=0,"",_xlfn.MAXIFS(Ofertas!$E$5:$E$304,Ofertas!$B$5:$B$304,A33)))</f>
        <v/>
      </c>
      <c r="R33" s="23"/>
      <c r="S33" s="24"/>
      <c r="T33" s="16" t="str">
        <f aca="true">IF(A33="","",IF(OR(O33="Vendido",O33="Alquilado",O33="Retirado",O33="Perdido"),"",IF(AND(S33&lt;&gt;"",S33&lt;TODAY()),"Acción atrasada · ","")&amp;IF(AND(K33&lt;&gt;"",K33&lt;TODAY()),"Encargo vencido",IF(AND(K33&lt;&gt;"",K33-TODAY()&lt;=Inicio!$C$8),"Encargo vence en "&amp;(K33-TODAY())&amp;" días",""))))</f>
        <v/>
      </c>
    </row>
    <row r="34" customFormat="false" ht="15" hidden="false" customHeight="false" outlineLevel="0" collapsed="false">
      <c r="A34" s="23"/>
      <c r="B34" s="24"/>
      <c r="C34" s="23"/>
      <c r="D34" s="23"/>
      <c r="E34" s="23"/>
      <c r="F34" s="23"/>
      <c r="G34" s="23"/>
      <c r="H34" s="23"/>
      <c r="I34" s="23"/>
      <c r="J34" s="23"/>
      <c r="K34" s="24"/>
      <c r="L34" s="25"/>
      <c r="M34" s="26"/>
      <c r="N34" s="17" t="str">
        <f aca="false">IF(L34="","",L34*M34*1.21)</f>
        <v/>
      </c>
      <c r="O34" s="23"/>
      <c r="P34" s="16" t="str">
        <f aca="false">IF(A34="","",COUNTIF(Visitas!$B$5:$B$304,A34))</f>
        <v/>
      </c>
      <c r="Q34" s="17" t="str">
        <f aca="false">IF(A34="","",IF(COUNTIF(Ofertas!$B$5:$B$304,A34)=0,"",_xlfn.MAXIFS(Ofertas!$E$5:$E$304,Ofertas!$B$5:$B$304,A34)))</f>
        <v/>
      </c>
      <c r="R34" s="23"/>
      <c r="S34" s="24"/>
      <c r="T34" s="16" t="str">
        <f aca="true">IF(A34="","",IF(OR(O34="Vendido",O34="Alquilado",O34="Retirado",O34="Perdido"),"",IF(AND(S34&lt;&gt;"",S34&lt;TODAY()),"Acción atrasada · ","")&amp;IF(AND(K34&lt;&gt;"",K34&lt;TODAY()),"Encargo vencido",IF(AND(K34&lt;&gt;"",K34-TODAY()&lt;=Inicio!$C$8),"Encargo vence en "&amp;(K34-TODAY())&amp;" días",""))))</f>
        <v/>
      </c>
    </row>
    <row r="35" customFormat="false" ht="15" hidden="false" customHeight="false" outlineLevel="0" collapsed="false">
      <c r="A35" s="23"/>
      <c r="B35" s="24"/>
      <c r="C35" s="23"/>
      <c r="D35" s="23"/>
      <c r="E35" s="23"/>
      <c r="F35" s="23"/>
      <c r="G35" s="23"/>
      <c r="H35" s="23"/>
      <c r="I35" s="23"/>
      <c r="J35" s="23"/>
      <c r="K35" s="24"/>
      <c r="L35" s="25"/>
      <c r="M35" s="26"/>
      <c r="N35" s="17" t="str">
        <f aca="false">IF(L35="","",L35*M35*1.21)</f>
        <v/>
      </c>
      <c r="O35" s="23"/>
      <c r="P35" s="16" t="str">
        <f aca="false">IF(A35="","",COUNTIF(Visitas!$B$5:$B$304,A35))</f>
        <v/>
      </c>
      <c r="Q35" s="17" t="str">
        <f aca="false">IF(A35="","",IF(COUNTIF(Ofertas!$B$5:$B$304,A35)=0,"",_xlfn.MAXIFS(Ofertas!$E$5:$E$304,Ofertas!$B$5:$B$304,A35)))</f>
        <v/>
      </c>
      <c r="R35" s="23"/>
      <c r="S35" s="24"/>
      <c r="T35" s="16" t="str">
        <f aca="true">IF(A35="","",IF(OR(O35="Vendido",O35="Alquilado",O35="Retirado",O35="Perdido"),"",IF(AND(S35&lt;&gt;"",S35&lt;TODAY()),"Acción atrasada · ","")&amp;IF(AND(K35&lt;&gt;"",K35&lt;TODAY()),"Encargo vencido",IF(AND(K35&lt;&gt;"",K35-TODAY()&lt;=Inicio!$C$8),"Encargo vence en "&amp;(K35-TODAY())&amp;" días",""))))</f>
        <v/>
      </c>
    </row>
    <row r="36" customFormat="false" ht="15" hidden="false" customHeight="false" outlineLevel="0" collapsed="false">
      <c r="A36" s="23"/>
      <c r="B36" s="24"/>
      <c r="C36" s="23"/>
      <c r="D36" s="23"/>
      <c r="E36" s="23"/>
      <c r="F36" s="23"/>
      <c r="G36" s="23"/>
      <c r="H36" s="23"/>
      <c r="I36" s="23"/>
      <c r="J36" s="23"/>
      <c r="K36" s="24"/>
      <c r="L36" s="25"/>
      <c r="M36" s="26"/>
      <c r="N36" s="17" t="str">
        <f aca="false">IF(L36="","",L36*M36*1.21)</f>
        <v/>
      </c>
      <c r="O36" s="23"/>
      <c r="P36" s="16" t="str">
        <f aca="false">IF(A36="","",COUNTIF(Visitas!$B$5:$B$304,A36))</f>
        <v/>
      </c>
      <c r="Q36" s="17" t="str">
        <f aca="false">IF(A36="","",IF(COUNTIF(Ofertas!$B$5:$B$304,A36)=0,"",_xlfn.MAXIFS(Ofertas!$E$5:$E$304,Ofertas!$B$5:$B$304,A36)))</f>
        <v/>
      </c>
      <c r="R36" s="23"/>
      <c r="S36" s="24"/>
      <c r="T36" s="16" t="str">
        <f aca="true">IF(A36="","",IF(OR(O36="Vendido",O36="Alquilado",O36="Retirado",O36="Perdido"),"",IF(AND(S36&lt;&gt;"",S36&lt;TODAY()),"Acción atrasada · ","")&amp;IF(AND(K36&lt;&gt;"",K36&lt;TODAY()),"Encargo vencido",IF(AND(K36&lt;&gt;"",K36-TODAY()&lt;=Inicio!$C$8),"Encargo vence en "&amp;(K36-TODAY())&amp;" días",""))))</f>
        <v/>
      </c>
    </row>
    <row r="37" customFormat="false" ht="15" hidden="false" customHeight="false" outlineLevel="0" collapsed="false">
      <c r="A37" s="23"/>
      <c r="B37" s="24"/>
      <c r="C37" s="23"/>
      <c r="D37" s="23"/>
      <c r="E37" s="23"/>
      <c r="F37" s="23"/>
      <c r="G37" s="23"/>
      <c r="H37" s="23"/>
      <c r="I37" s="23"/>
      <c r="J37" s="23"/>
      <c r="K37" s="24"/>
      <c r="L37" s="25"/>
      <c r="M37" s="26"/>
      <c r="N37" s="17" t="str">
        <f aca="false">IF(L37="","",L37*M37*1.21)</f>
        <v/>
      </c>
      <c r="O37" s="23"/>
      <c r="P37" s="16" t="str">
        <f aca="false">IF(A37="","",COUNTIF(Visitas!$B$5:$B$304,A37))</f>
        <v/>
      </c>
      <c r="Q37" s="17" t="str">
        <f aca="false">IF(A37="","",IF(COUNTIF(Ofertas!$B$5:$B$304,A37)=0,"",_xlfn.MAXIFS(Ofertas!$E$5:$E$304,Ofertas!$B$5:$B$304,A37)))</f>
        <v/>
      </c>
      <c r="R37" s="23"/>
      <c r="S37" s="24"/>
      <c r="T37" s="16" t="str">
        <f aca="true">IF(A37="","",IF(OR(O37="Vendido",O37="Alquilado",O37="Retirado",O37="Perdido"),"",IF(AND(S37&lt;&gt;"",S37&lt;TODAY()),"Acción atrasada · ","")&amp;IF(AND(K37&lt;&gt;"",K37&lt;TODAY()),"Encargo vencido",IF(AND(K37&lt;&gt;"",K37-TODAY()&lt;=Inicio!$C$8),"Encargo vence en "&amp;(K37-TODAY())&amp;" días",""))))</f>
        <v/>
      </c>
    </row>
    <row r="38" customFormat="false" ht="15" hidden="false" customHeight="false" outlineLevel="0" collapsed="false">
      <c r="A38" s="23"/>
      <c r="B38" s="24"/>
      <c r="C38" s="23"/>
      <c r="D38" s="23"/>
      <c r="E38" s="23"/>
      <c r="F38" s="23"/>
      <c r="G38" s="23"/>
      <c r="H38" s="23"/>
      <c r="I38" s="23"/>
      <c r="J38" s="23"/>
      <c r="K38" s="24"/>
      <c r="L38" s="25"/>
      <c r="M38" s="26"/>
      <c r="N38" s="17" t="str">
        <f aca="false">IF(L38="","",L38*M38*1.21)</f>
        <v/>
      </c>
      <c r="O38" s="23"/>
      <c r="P38" s="16" t="str">
        <f aca="false">IF(A38="","",COUNTIF(Visitas!$B$5:$B$304,A38))</f>
        <v/>
      </c>
      <c r="Q38" s="17" t="str">
        <f aca="false">IF(A38="","",IF(COUNTIF(Ofertas!$B$5:$B$304,A38)=0,"",_xlfn.MAXIFS(Ofertas!$E$5:$E$304,Ofertas!$B$5:$B$304,A38)))</f>
        <v/>
      </c>
      <c r="R38" s="23"/>
      <c r="S38" s="24"/>
      <c r="T38" s="16" t="str">
        <f aca="true">IF(A38="","",IF(OR(O38="Vendido",O38="Alquilado",O38="Retirado",O38="Perdido"),"",IF(AND(S38&lt;&gt;"",S38&lt;TODAY()),"Acción atrasada · ","")&amp;IF(AND(K38&lt;&gt;"",K38&lt;TODAY()),"Encargo vencido",IF(AND(K38&lt;&gt;"",K38-TODAY()&lt;=Inicio!$C$8),"Encargo vence en "&amp;(K38-TODAY())&amp;" días",""))))</f>
        <v/>
      </c>
    </row>
    <row r="39" customFormat="false" ht="15" hidden="false" customHeight="false" outlineLevel="0" collapsed="false">
      <c r="A39" s="23"/>
      <c r="B39" s="24"/>
      <c r="C39" s="23"/>
      <c r="D39" s="23"/>
      <c r="E39" s="23"/>
      <c r="F39" s="23"/>
      <c r="G39" s="23"/>
      <c r="H39" s="23"/>
      <c r="I39" s="23"/>
      <c r="J39" s="23"/>
      <c r="K39" s="24"/>
      <c r="L39" s="25"/>
      <c r="M39" s="26"/>
      <c r="N39" s="17" t="str">
        <f aca="false">IF(L39="","",L39*M39*1.21)</f>
        <v/>
      </c>
      <c r="O39" s="23"/>
      <c r="P39" s="16" t="str">
        <f aca="false">IF(A39="","",COUNTIF(Visitas!$B$5:$B$304,A39))</f>
        <v/>
      </c>
      <c r="Q39" s="17" t="str">
        <f aca="false">IF(A39="","",IF(COUNTIF(Ofertas!$B$5:$B$304,A39)=0,"",_xlfn.MAXIFS(Ofertas!$E$5:$E$304,Ofertas!$B$5:$B$304,A39)))</f>
        <v/>
      </c>
      <c r="R39" s="23"/>
      <c r="S39" s="24"/>
      <c r="T39" s="16" t="str">
        <f aca="true">IF(A39="","",IF(OR(O39="Vendido",O39="Alquilado",O39="Retirado",O39="Perdido"),"",IF(AND(S39&lt;&gt;"",S39&lt;TODAY()),"Acción atrasada · ","")&amp;IF(AND(K39&lt;&gt;"",K39&lt;TODAY()),"Encargo vencido",IF(AND(K39&lt;&gt;"",K39-TODAY()&lt;=Inicio!$C$8),"Encargo vence en "&amp;(K39-TODAY())&amp;" días",""))))</f>
        <v/>
      </c>
    </row>
    <row r="40" customFormat="false" ht="15" hidden="false" customHeight="false" outlineLevel="0" collapsed="false">
      <c r="A40" s="23"/>
      <c r="B40" s="24"/>
      <c r="C40" s="23"/>
      <c r="D40" s="23"/>
      <c r="E40" s="23"/>
      <c r="F40" s="23"/>
      <c r="G40" s="23"/>
      <c r="H40" s="23"/>
      <c r="I40" s="23"/>
      <c r="J40" s="23"/>
      <c r="K40" s="24"/>
      <c r="L40" s="25"/>
      <c r="M40" s="26"/>
      <c r="N40" s="17" t="str">
        <f aca="false">IF(L40="","",L40*M40*1.21)</f>
        <v/>
      </c>
      <c r="O40" s="23"/>
      <c r="P40" s="16" t="str">
        <f aca="false">IF(A40="","",COUNTIF(Visitas!$B$5:$B$304,A40))</f>
        <v/>
      </c>
      <c r="Q40" s="17" t="str">
        <f aca="false">IF(A40="","",IF(COUNTIF(Ofertas!$B$5:$B$304,A40)=0,"",_xlfn.MAXIFS(Ofertas!$E$5:$E$304,Ofertas!$B$5:$B$304,A40)))</f>
        <v/>
      </c>
      <c r="R40" s="23"/>
      <c r="S40" s="24"/>
      <c r="T40" s="16" t="str">
        <f aca="true">IF(A40="","",IF(OR(O40="Vendido",O40="Alquilado",O40="Retirado",O40="Perdido"),"",IF(AND(S40&lt;&gt;"",S40&lt;TODAY()),"Acción atrasada · ","")&amp;IF(AND(K40&lt;&gt;"",K40&lt;TODAY()),"Encargo vencido",IF(AND(K40&lt;&gt;"",K40-TODAY()&lt;=Inicio!$C$8),"Encargo vence en "&amp;(K40-TODAY())&amp;" días",""))))</f>
        <v/>
      </c>
    </row>
    <row r="41" customFormat="false" ht="15" hidden="false" customHeight="false" outlineLevel="0" collapsed="false">
      <c r="A41" s="23"/>
      <c r="B41" s="24"/>
      <c r="C41" s="23"/>
      <c r="D41" s="23"/>
      <c r="E41" s="23"/>
      <c r="F41" s="23"/>
      <c r="G41" s="23"/>
      <c r="H41" s="23"/>
      <c r="I41" s="23"/>
      <c r="J41" s="23"/>
      <c r="K41" s="24"/>
      <c r="L41" s="25"/>
      <c r="M41" s="26"/>
      <c r="N41" s="17" t="str">
        <f aca="false">IF(L41="","",L41*M41*1.21)</f>
        <v/>
      </c>
      <c r="O41" s="23"/>
      <c r="P41" s="16" t="str">
        <f aca="false">IF(A41="","",COUNTIF(Visitas!$B$5:$B$304,A41))</f>
        <v/>
      </c>
      <c r="Q41" s="17" t="str">
        <f aca="false">IF(A41="","",IF(COUNTIF(Ofertas!$B$5:$B$304,A41)=0,"",_xlfn.MAXIFS(Ofertas!$E$5:$E$304,Ofertas!$B$5:$B$304,A41)))</f>
        <v/>
      </c>
      <c r="R41" s="23"/>
      <c r="S41" s="24"/>
      <c r="T41" s="16" t="str">
        <f aca="true">IF(A41="","",IF(OR(O41="Vendido",O41="Alquilado",O41="Retirado",O41="Perdido"),"",IF(AND(S41&lt;&gt;"",S41&lt;TODAY()),"Acción atrasada · ","")&amp;IF(AND(K41&lt;&gt;"",K41&lt;TODAY()),"Encargo vencido",IF(AND(K41&lt;&gt;"",K41-TODAY()&lt;=Inicio!$C$8),"Encargo vence en "&amp;(K41-TODAY())&amp;" días",""))))</f>
        <v/>
      </c>
    </row>
    <row r="42" customFormat="false" ht="15" hidden="false" customHeight="false" outlineLevel="0" collapsed="false">
      <c r="A42" s="23"/>
      <c r="B42" s="24"/>
      <c r="C42" s="23"/>
      <c r="D42" s="23"/>
      <c r="E42" s="23"/>
      <c r="F42" s="23"/>
      <c r="G42" s="23"/>
      <c r="H42" s="23"/>
      <c r="I42" s="23"/>
      <c r="J42" s="23"/>
      <c r="K42" s="24"/>
      <c r="L42" s="25"/>
      <c r="M42" s="26"/>
      <c r="N42" s="17" t="str">
        <f aca="false">IF(L42="","",L42*M42*1.21)</f>
        <v/>
      </c>
      <c r="O42" s="23"/>
      <c r="P42" s="16" t="str">
        <f aca="false">IF(A42="","",COUNTIF(Visitas!$B$5:$B$304,A42))</f>
        <v/>
      </c>
      <c r="Q42" s="17" t="str">
        <f aca="false">IF(A42="","",IF(COUNTIF(Ofertas!$B$5:$B$304,A42)=0,"",_xlfn.MAXIFS(Ofertas!$E$5:$E$304,Ofertas!$B$5:$B$304,A42)))</f>
        <v/>
      </c>
      <c r="R42" s="23"/>
      <c r="S42" s="24"/>
      <c r="T42" s="16" t="str">
        <f aca="true">IF(A42="","",IF(OR(O42="Vendido",O42="Alquilado",O42="Retirado",O42="Perdido"),"",IF(AND(S42&lt;&gt;"",S42&lt;TODAY()),"Acción atrasada · ","")&amp;IF(AND(K42&lt;&gt;"",K42&lt;TODAY()),"Encargo vencido",IF(AND(K42&lt;&gt;"",K42-TODAY()&lt;=Inicio!$C$8),"Encargo vence en "&amp;(K42-TODAY())&amp;" días",""))))</f>
        <v/>
      </c>
    </row>
    <row r="43" customFormat="false" ht="15" hidden="false" customHeight="false" outlineLevel="0" collapsed="false">
      <c r="A43" s="23"/>
      <c r="B43" s="24"/>
      <c r="C43" s="23"/>
      <c r="D43" s="23"/>
      <c r="E43" s="23"/>
      <c r="F43" s="23"/>
      <c r="G43" s="23"/>
      <c r="H43" s="23"/>
      <c r="I43" s="23"/>
      <c r="J43" s="23"/>
      <c r="K43" s="24"/>
      <c r="L43" s="25"/>
      <c r="M43" s="26"/>
      <c r="N43" s="17" t="str">
        <f aca="false">IF(L43="","",L43*M43*1.21)</f>
        <v/>
      </c>
      <c r="O43" s="23"/>
      <c r="P43" s="16" t="str">
        <f aca="false">IF(A43="","",COUNTIF(Visitas!$B$5:$B$304,A43))</f>
        <v/>
      </c>
      <c r="Q43" s="17" t="str">
        <f aca="false">IF(A43="","",IF(COUNTIF(Ofertas!$B$5:$B$304,A43)=0,"",_xlfn.MAXIFS(Ofertas!$E$5:$E$304,Ofertas!$B$5:$B$304,A43)))</f>
        <v/>
      </c>
      <c r="R43" s="23"/>
      <c r="S43" s="24"/>
      <c r="T43" s="16" t="str">
        <f aca="true">IF(A43="","",IF(OR(O43="Vendido",O43="Alquilado",O43="Retirado",O43="Perdido"),"",IF(AND(S43&lt;&gt;"",S43&lt;TODAY()),"Acción atrasada · ","")&amp;IF(AND(K43&lt;&gt;"",K43&lt;TODAY()),"Encargo vencido",IF(AND(K43&lt;&gt;"",K43-TODAY()&lt;=Inicio!$C$8),"Encargo vence en "&amp;(K43-TODAY())&amp;" días",""))))</f>
        <v/>
      </c>
    </row>
    <row r="44" customFormat="false" ht="15" hidden="false" customHeight="false" outlineLevel="0" collapsed="false">
      <c r="A44" s="23"/>
      <c r="B44" s="24"/>
      <c r="C44" s="23"/>
      <c r="D44" s="23"/>
      <c r="E44" s="23"/>
      <c r="F44" s="23"/>
      <c r="G44" s="23"/>
      <c r="H44" s="23"/>
      <c r="I44" s="23"/>
      <c r="J44" s="23"/>
      <c r="K44" s="24"/>
      <c r="L44" s="25"/>
      <c r="M44" s="26"/>
      <c r="N44" s="17" t="str">
        <f aca="false">IF(L44="","",L44*M44*1.21)</f>
        <v/>
      </c>
      <c r="O44" s="23"/>
      <c r="P44" s="16" t="str">
        <f aca="false">IF(A44="","",COUNTIF(Visitas!$B$5:$B$304,A44))</f>
        <v/>
      </c>
      <c r="Q44" s="17" t="str">
        <f aca="false">IF(A44="","",IF(COUNTIF(Ofertas!$B$5:$B$304,A44)=0,"",_xlfn.MAXIFS(Ofertas!$E$5:$E$304,Ofertas!$B$5:$B$304,A44)))</f>
        <v/>
      </c>
      <c r="R44" s="23"/>
      <c r="S44" s="24"/>
      <c r="T44" s="16" t="str">
        <f aca="true">IF(A44="","",IF(OR(O44="Vendido",O44="Alquilado",O44="Retirado",O44="Perdido"),"",IF(AND(S44&lt;&gt;"",S44&lt;TODAY()),"Acción atrasada · ","")&amp;IF(AND(K44&lt;&gt;"",K44&lt;TODAY()),"Encargo vencido",IF(AND(K44&lt;&gt;"",K44-TODAY()&lt;=Inicio!$C$8),"Encargo vence en "&amp;(K44-TODAY())&amp;" días",""))))</f>
        <v/>
      </c>
    </row>
    <row r="45" customFormat="false" ht="15" hidden="false" customHeight="false" outlineLevel="0" collapsed="false">
      <c r="A45" s="23"/>
      <c r="B45" s="24"/>
      <c r="C45" s="23"/>
      <c r="D45" s="23"/>
      <c r="E45" s="23"/>
      <c r="F45" s="23"/>
      <c r="G45" s="23"/>
      <c r="H45" s="23"/>
      <c r="I45" s="23"/>
      <c r="J45" s="23"/>
      <c r="K45" s="24"/>
      <c r="L45" s="25"/>
      <c r="M45" s="26"/>
      <c r="N45" s="17" t="str">
        <f aca="false">IF(L45="","",L45*M45*1.21)</f>
        <v/>
      </c>
      <c r="O45" s="23"/>
      <c r="P45" s="16" t="str">
        <f aca="false">IF(A45="","",COUNTIF(Visitas!$B$5:$B$304,A45))</f>
        <v/>
      </c>
      <c r="Q45" s="17" t="str">
        <f aca="false">IF(A45="","",IF(COUNTIF(Ofertas!$B$5:$B$304,A45)=0,"",_xlfn.MAXIFS(Ofertas!$E$5:$E$304,Ofertas!$B$5:$B$304,A45)))</f>
        <v/>
      </c>
      <c r="R45" s="23"/>
      <c r="S45" s="24"/>
      <c r="T45" s="16" t="str">
        <f aca="true">IF(A45="","",IF(OR(O45="Vendido",O45="Alquilado",O45="Retirado",O45="Perdido"),"",IF(AND(S45&lt;&gt;"",S45&lt;TODAY()),"Acción atrasada · ","")&amp;IF(AND(K45&lt;&gt;"",K45&lt;TODAY()),"Encargo vencido",IF(AND(K45&lt;&gt;"",K45-TODAY()&lt;=Inicio!$C$8),"Encargo vence en "&amp;(K45-TODAY())&amp;" días",""))))</f>
        <v/>
      </c>
    </row>
    <row r="46" customFormat="false" ht="15" hidden="false" customHeight="false" outlineLevel="0" collapsed="false">
      <c r="A46" s="23"/>
      <c r="B46" s="24"/>
      <c r="C46" s="23"/>
      <c r="D46" s="23"/>
      <c r="E46" s="23"/>
      <c r="F46" s="23"/>
      <c r="G46" s="23"/>
      <c r="H46" s="23"/>
      <c r="I46" s="23"/>
      <c r="J46" s="23"/>
      <c r="K46" s="24"/>
      <c r="L46" s="25"/>
      <c r="M46" s="26"/>
      <c r="N46" s="17" t="str">
        <f aca="false">IF(L46="","",L46*M46*1.21)</f>
        <v/>
      </c>
      <c r="O46" s="23"/>
      <c r="P46" s="16" t="str">
        <f aca="false">IF(A46="","",COUNTIF(Visitas!$B$5:$B$304,A46))</f>
        <v/>
      </c>
      <c r="Q46" s="17" t="str">
        <f aca="false">IF(A46="","",IF(COUNTIF(Ofertas!$B$5:$B$304,A46)=0,"",_xlfn.MAXIFS(Ofertas!$E$5:$E$304,Ofertas!$B$5:$B$304,A46)))</f>
        <v/>
      </c>
      <c r="R46" s="23"/>
      <c r="S46" s="24"/>
      <c r="T46" s="16" t="str">
        <f aca="true">IF(A46="","",IF(OR(O46="Vendido",O46="Alquilado",O46="Retirado",O46="Perdido"),"",IF(AND(S46&lt;&gt;"",S46&lt;TODAY()),"Acción atrasada · ","")&amp;IF(AND(K46&lt;&gt;"",K46&lt;TODAY()),"Encargo vencido",IF(AND(K46&lt;&gt;"",K46-TODAY()&lt;=Inicio!$C$8),"Encargo vence en "&amp;(K46-TODAY())&amp;" días",""))))</f>
        <v/>
      </c>
    </row>
    <row r="47" customFormat="false" ht="15" hidden="false" customHeight="false" outlineLevel="0" collapsed="false">
      <c r="A47" s="23"/>
      <c r="B47" s="24"/>
      <c r="C47" s="23"/>
      <c r="D47" s="23"/>
      <c r="E47" s="23"/>
      <c r="F47" s="23"/>
      <c r="G47" s="23"/>
      <c r="H47" s="23"/>
      <c r="I47" s="23"/>
      <c r="J47" s="23"/>
      <c r="K47" s="24"/>
      <c r="L47" s="25"/>
      <c r="M47" s="26"/>
      <c r="N47" s="17" t="str">
        <f aca="false">IF(L47="","",L47*M47*1.21)</f>
        <v/>
      </c>
      <c r="O47" s="23"/>
      <c r="P47" s="16" t="str">
        <f aca="false">IF(A47="","",COUNTIF(Visitas!$B$5:$B$304,A47))</f>
        <v/>
      </c>
      <c r="Q47" s="17" t="str">
        <f aca="false">IF(A47="","",IF(COUNTIF(Ofertas!$B$5:$B$304,A47)=0,"",_xlfn.MAXIFS(Ofertas!$E$5:$E$304,Ofertas!$B$5:$B$304,A47)))</f>
        <v/>
      </c>
      <c r="R47" s="23"/>
      <c r="S47" s="24"/>
      <c r="T47" s="16" t="str">
        <f aca="true">IF(A47="","",IF(OR(O47="Vendido",O47="Alquilado",O47="Retirado",O47="Perdido"),"",IF(AND(S47&lt;&gt;"",S47&lt;TODAY()),"Acción atrasada · ","")&amp;IF(AND(K47&lt;&gt;"",K47&lt;TODAY()),"Encargo vencido",IF(AND(K47&lt;&gt;"",K47-TODAY()&lt;=Inicio!$C$8),"Encargo vence en "&amp;(K47-TODAY())&amp;" días",""))))</f>
        <v/>
      </c>
    </row>
    <row r="48" customFormat="false" ht="15" hidden="false" customHeight="false" outlineLevel="0" collapsed="false">
      <c r="A48" s="23"/>
      <c r="B48" s="24"/>
      <c r="C48" s="23"/>
      <c r="D48" s="23"/>
      <c r="E48" s="23"/>
      <c r="F48" s="23"/>
      <c r="G48" s="23"/>
      <c r="H48" s="23"/>
      <c r="I48" s="23"/>
      <c r="J48" s="23"/>
      <c r="K48" s="24"/>
      <c r="L48" s="25"/>
      <c r="M48" s="26"/>
      <c r="N48" s="17" t="str">
        <f aca="false">IF(L48="","",L48*M48*1.21)</f>
        <v/>
      </c>
      <c r="O48" s="23"/>
      <c r="P48" s="16" t="str">
        <f aca="false">IF(A48="","",COUNTIF(Visitas!$B$5:$B$304,A48))</f>
        <v/>
      </c>
      <c r="Q48" s="17" t="str">
        <f aca="false">IF(A48="","",IF(COUNTIF(Ofertas!$B$5:$B$304,A48)=0,"",_xlfn.MAXIFS(Ofertas!$E$5:$E$304,Ofertas!$B$5:$B$304,A48)))</f>
        <v/>
      </c>
      <c r="R48" s="23"/>
      <c r="S48" s="24"/>
      <c r="T48" s="16" t="str">
        <f aca="true">IF(A48="","",IF(OR(O48="Vendido",O48="Alquilado",O48="Retirado",O48="Perdido"),"",IF(AND(S48&lt;&gt;"",S48&lt;TODAY()),"Acción atrasada · ","")&amp;IF(AND(K48&lt;&gt;"",K48&lt;TODAY()),"Encargo vencido",IF(AND(K48&lt;&gt;"",K48-TODAY()&lt;=Inicio!$C$8),"Encargo vence en "&amp;(K48-TODAY())&amp;" días",""))))</f>
        <v/>
      </c>
    </row>
    <row r="49" customFormat="false" ht="15" hidden="false" customHeight="false" outlineLevel="0" collapsed="false">
      <c r="A49" s="23"/>
      <c r="B49" s="24"/>
      <c r="C49" s="23"/>
      <c r="D49" s="23"/>
      <c r="E49" s="23"/>
      <c r="F49" s="23"/>
      <c r="G49" s="23"/>
      <c r="H49" s="23"/>
      <c r="I49" s="23"/>
      <c r="J49" s="23"/>
      <c r="K49" s="24"/>
      <c r="L49" s="25"/>
      <c r="M49" s="26"/>
      <c r="N49" s="17" t="str">
        <f aca="false">IF(L49="","",L49*M49*1.21)</f>
        <v/>
      </c>
      <c r="O49" s="23"/>
      <c r="P49" s="16" t="str">
        <f aca="false">IF(A49="","",COUNTIF(Visitas!$B$5:$B$304,A49))</f>
        <v/>
      </c>
      <c r="Q49" s="17" t="str">
        <f aca="false">IF(A49="","",IF(COUNTIF(Ofertas!$B$5:$B$304,A49)=0,"",_xlfn.MAXIFS(Ofertas!$E$5:$E$304,Ofertas!$B$5:$B$304,A49)))</f>
        <v/>
      </c>
      <c r="R49" s="23"/>
      <c r="S49" s="24"/>
      <c r="T49" s="16" t="str">
        <f aca="true">IF(A49="","",IF(OR(O49="Vendido",O49="Alquilado",O49="Retirado",O49="Perdido"),"",IF(AND(S49&lt;&gt;"",S49&lt;TODAY()),"Acción atrasada · ","")&amp;IF(AND(K49&lt;&gt;"",K49&lt;TODAY()),"Encargo vencido",IF(AND(K49&lt;&gt;"",K49-TODAY()&lt;=Inicio!$C$8),"Encargo vence en "&amp;(K49-TODAY())&amp;" días",""))))</f>
        <v/>
      </c>
    </row>
    <row r="50" customFormat="false" ht="15" hidden="false" customHeight="false" outlineLevel="0" collapsed="false">
      <c r="A50" s="23"/>
      <c r="B50" s="24"/>
      <c r="C50" s="23"/>
      <c r="D50" s="23"/>
      <c r="E50" s="23"/>
      <c r="F50" s="23"/>
      <c r="G50" s="23"/>
      <c r="H50" s="23"/>
      <c r="I50" s="23"/>
      <c r="J50" s="23"/>
      <c r="K50" s="24"/>
      <c r="L50" s="25"/>
      <c r="M50" s="26"/>
      <c r="N50" s="17" t="str">
        <f aca="false">IF(L50="","",L50*M50*1.21)</f>
        <v/>
      </c>
      <c r="O50" s="23"/>
      <c r="P50" s="16" t="str">
        <f aca="false">IF(A50="","",COUNTIF(Visitas!$B$5:$B$304,A50))</f>
        <v/>
      </c>
      <c r="Q50" s="17" t="str">
        <f aca="false">IF(A50="","",IF(COUNTIF(Ofertas!$B$5:$B$304,A50)=0,"",_xlfn.MAXIFS(Ofertas!$E$5:$E$304,Ofertas!$B$5:$B$304,A50)))</f>
        <v/>
      </c>
      <c r="R50" s="23"/>
      <c r="S50" s="24"/>
      <c r="T50" s="16" t="str">
        <f aca="true">IF(A50="","",IF(OR(O50="Vendido",O50="Alquilado",O50="Retirado",O50="Perdido"),"",IF(AND(S50&lt;&gt;"",S50&lt;TODAY()),"Acción atrasada · ","")&amp;IF(AND(K50&lt;&gt;"",K50&lt;TODAY()),"Encargo vencido",IF(AND(K50&lt;&gt;"",K50-TODAY()&lt;=Inicio!$C$8),"Encargo vence en "&amp;(K50-TODAY())&amp;" días",""))))</f>
        <v/>
      </c>
    </row>
    <row r="51" customFormat="false" ht="15" hidden="false" customHeight="false" outlineLevel="0" collapsed="false">
      <c r="A51" s="23"/>
      <c r="B51" s="24"/>
      <c r="C51" s="23"/>
      <c r="D51" s="23"/>
      <c r="E51" s="23"/>
      <c r="F51" s="23"/>
      <c r="G51" s="23"/>
      <c r="H51" s="23"/>
      <c r="I51" s="23"/>
      <c r="J51" s="23"/>
      <c r="K51" s="24"/>
      <c r="L51" s="25"/>
      <c r="M51" s="26"/>
      <c r="N51" s="17" t="str">
        <f aca="false">IF(L51="","",L51*M51*1.21)</f>
        <v/>
      </c>
      <c r="O51" s="23"/>
      <c r="P51" s="16" t="str">
        <f aca="false">IF(A51="","",COUNTIF(Visitas!$B$5:$B$304,A51))</f>
        <v/>
      </c>
      <c r="Q51" s="17" t="str">
        <f aca="false">IF(A51="","",IF(COUNTIF(Ofertas!$B$5:$B$304,A51)=0,"",_xlfn.MAXIFS(Ofertas!$E$5:$E$304,Ofertas!$B$5:$B$304,A51)))</f>
        <v/>
      </c>
      <c r="R51" s="23"/>
      <c r="S51" s="24"/>
      <c r="T51" s="16" t="str">
        <f aca="true">IF(A51="","",IF(OR(O51="Vendido",O51="Alquilado",O51="Retirado",O51="Perdido"),"",IF(AND(S51&lt;&gt;"",S51&lt;TODAY()),"Acción atrasada · ","")&amp;IF(AND(K51&lt;&gt;"",K51&lt;TODAY()),"Encargo vencido",IF(AND(K51&lt;&gt;"",K51-TODAY()&lt;=Inicio!$C$8),"Encargo vence en "&amp;(K51-TODAY())&amp;" días",""))))</f>
        <v/>
      </c>
    </row>
    <row r="52" customFormat="false" ht="15" hidden="false" customHeight="false" outlineLevel="0" collapsed="false">
      <c r="A52" s="23"/>
      <c r="B52" s="24"/>
      <c r="C52" s="23"/>
      <c r="D52" s="23"/>
      <c r="E52" s="23"/>
      <c r="F52" s="23"/>
      <c r="G52" s="23"/>
      <c r="H52" s="23"/>
      <c r="I52" s="23"/>
      <c r="J52" s="23"/>
      <c r="K52" s="24"/>
      <c r="L52" s="25"/>
      <c r="M52" s="26"/>
      <c r="N52" s="17" t="str">
        <f aca="false">IF(L52="","",L52*M52*1.21)</f>
        <v/>
      </c>
      <c r="O52" s="23"/>
      <c r="P52" s="16" t="str">
        <f aca="false">IF(A52="","",COUNTIF(Visitas!$B$5:$B$304,A52))</f>
        <v/>
      </c>
      <c r="Q52" s="17" t="str">
        <f aca="false">IF(A52="","",IF(COUNTIF(Ofertas!$B$5:$B$304,A52)=0,"",_xlfn.MAXIFS(Ofertas!$E$5:$E$304,Ofertas!$B$5:$B$304,A52)))</f>
        <v/>
      </c>
      <c r="R52" s="23"/>
      <c r="S52" s="24"/>
      <c r="T52" s="16" t="str">
        <f aca="true">IF(A52="","",IF(OR(O52="Vendido",O52="Alquilado",O52="Retirado",O52="Perdido"),"",IF(AND(S52&lt;&gt;"",S52&lt;TODAY()),"Acción atrasada · ","")&amp;IF(AND(K52&lt;&gt;"",K52&lt;TODAY()),"Encargo vencido",IF(AND(K52&lt;&gt;"",K52-TODAY()&lt;=Inicio!$C$8),"Encargo vence en "&amp;(K52-TODAY())&amp;" días",""))))</f>
        <v/>
      </c>
    </row>
    <row r="53" customFormat="false" ht="15" hidden="false" customHeight="false" outlineLevel="0" collapsed="false">
      <c r="A53" s="23"/>
      <c r="B53" s="24"/>
      <c r="C53" s="23"/>
      <c r="D53" s="23"/>
      <c r="E53" s="23"/>
      <c r="F53" s="23"/>
      <c r="G53" s="23"/>
      <c r="H53" s="23"/>
      <c r="I53" s="23"/>
      <c r="J53" s="23"/>
      <c r="K53" s="24"/>
      <c r="L53" s="25"/>
      <c r="M53" s="26"/>
      <c r="N53" s="17" t="str">
        <f aca="false">IF(L53="","",L53*M53*1.21)</f>
        <v/>
      </c>
      <c r="O53" s="23"/>
      <c r="P53" s="16" t="str">
        <f aca="false">IF(A53="","",COUNTIF(Visitas!$B$5:$B$304,A53))</f>
        <v/>
      </c>
      <c r="Q53" s="17" t="str">
        <f aca="false">IF(A53="","",IF(COUNTIF(Ofertas!$B$5:$B$304,A53)=0,"",_xlfn.MAXIFS(Ofertas!$E$5:$E$304,Ofertas!$B$5:$B$304,A53)))</f>
        <v/>
      </c>
      <c r="R53" s="23"/>
      <c r="S53" s="24"/>
      <c r="T53" s="16" t="str">
        <f aca="true">IF(A53="","",IF(OR(O53="Vendido",O53="Alquilado",O53="Retirado",O53="Perdido"),"",IF(AND(S53&lt;&gt;"",S53&lt;TODAY()),"Acción atrasada · ","")&amp;IF(AND(K53&lt;&gt;"",K53&lt;TODAY()),"Encargo vencido",IF(AND(K53&lt;&gt;"",K53-TODAY()&lt;=Inicio!$C$8),"Encargo vence en "&amp;(K53-TODAY())&amp;" días",""))))</f>
        <v/>
      </c>
    </row>
    <row r="54" customFormat="false" ht="15" hidden="false" customHeight="false" outlineLevel="0" collapsed="false">
      <c r="A54" s="23"/>
      <c r="B54" s="24"/>
      <c r="C54" s="23"/>
      <c r="D54" s="23"/>
      <c r="E54" s="23"/>
      <c r="F54" s="23"/>
      <c r="G54" s="23"/>
      <c r="H54" s="23"/>
      <c r="I54" s="23"/>
      <c r="J54" s="23"/>
      <c r="K54" s="24"/>
      <c r="L54" s="25"/>
      <c r="M54" s="26"/>
      <c r="N54" s="17" t="str">
        <f aca="false">IF(L54="","",L54*M54*1.21)</f>
        <v/>
      </c>
      <c r="O54" s="23"/>
      <c r="P54" s="16" t="str">
        <f aca="false">IF(A54="","",COUNTIF(Visitas!$B$5:$B$304,A54))</f>
        <v/>
      </c>
      <c r="Q54" s="17" t="str">
        <f aca="false">IF(A54="","",IF(COUNTIF(Ofertas!$B$5:$B$304,A54)=0,"",_xlfn.MAXIFS(Ofertas!$E$5:$E$304,Ofertas!$B$5:$B$304,A54)))</f>
        <v/>
      </c>
      <c r="R54" s="23"/>
      <c r="S54" s="24"/>
      <c r="T54" s="16" t="str">
        <f aca="true">IF(A54="","",IF(OR(O54="Vendido",O54="Alquilado",O54="Retirado",O54="Perdido"),"",IF(AND(S54&lt;&gt;"",S54&lt;TODAY()),"Acción atrasada · ","")&amp;IF(AND(K54&lt;&gt;"",K54&lt;TODAY()),"Encargo vencido",IF(AND(K54&lt;&gt;"",K54-TODAY()&lt;=Inicio!$C$8),"Encargo vence en "&amp;(K54-TODAY())&amp;" días",""))))</f>
        <v/>
      </c>
    </row>
    <row r="55" customFormat="false" ht="15" hidden="false" customHeight="false" outlineLevel="0" collapsed="false">
      <c r="A55" s="23"/>
      <c r="B55" s="24"/>
      <c r="C55" s="23"/>
      <c r="D55" s="23"/>
      <c r="E55" s="23"/>
      <c r="F55" s="23"/>
      <c r="G55" s="23"/>
      <c r="H55" s="23"/>
      <c r="I55" s="23"/>
      <c r="J55" s="23"/>
      <c r="K55" s="24"/>
      <c r="L55" s="25"/>
      <c r="M55" s="26"/>
      <c r="N55" s="17" t="str">
        <f aca="false">IF(L55="","",L55*M55*1.21)</f>
        <v/>
      </c>
      <c r="O55" s="23"/>
      <c r="P55" s="16" t="str">
        <f aca="false">IF(A55="","",COUNTIF(Visitas!$B$5:$B$304,A55))</f>
        <v/>
      </c>
      <c r="Q55" s="17" t="str">
        <f aca="false">IF(A55="","",IF(COUNTIF(Ofertas!$B$5:$B$304,A55)=0,"",_xlfn.MAXIFS(Ofertas!$E$5:$E$304,Ofertas!$B$5:$B$304,A55)))</f>
        <v/>
      </c>
      <c r="R55" s="23"/>
      <c r="S55" s="24"/>
      <c r="T55" s="16" t="str">
        <f aca="true">IF(A55="","",IF(OR(O55="Vendido",O55="Alquilado",O55="Retirado",O55="Perdido"),"",IF(AND(S55&lt;&gt;"",S55&lt;TODAY()),"Acción atrasada · ","")&amp;IF(AND(K55&lt;&gt;"",K55&lt;TODAY()),"Encargo vencido",IF(AND(K55&lt;&gt;"",K55-TODAY()&lt;=Inicio!$C$8),"Encargo vence en "&amp;(K55-TODAY())&amp;" días",""))))</f>
        <v/>
      </c>
    </row>
    <row r="56" customFormat="false" ht="15" hidden="false" customHeight="false" outlineLevel="0" collapsed="false">
      <c r="A56" s="23"/>
      <c r="B56" s="24"/>
      <c r="C56" s="23"/>
      <c r="D56" s="23"/>
      <c r="E56" s="23"/>
      <c r="F56" s="23"/>
      <c r="G56" s="23"/>
      <c r="H56" s="23"/>
      <c r="I56" s="23"/>
      <c r="J56" s="23"/>
      <c r="K56" s="24"/>
      <c r="L56" s="25"/>
      <c r="M56" s="26"/>
      <c r="N56" s="17" t="str">
        <f aca="false">IF(L56="","",L56*M56*1.21)</f>
        <v/>
      </c>
      <c r="O56" s="23"/>
      <c r="P56" s="16" t="str">
        <f aca="false">IF(A56="","",COUNTIF(Visitas!$B$5:$B$304,A56))</f>
        <v/>
      </c>
      <c r="Q56" s="17" t="str">
        <f aca="false">IF(A56="","",IF(COUNTIF(Ofertas!$B$5:$B$304,A56)=0,"",_xlfn.MAXIFS(Ofertas!$E$5:$E$304,Ofertas!$B$5:$B$304,A56)))</f>
        <v/>
      </c>
      <c r="R56" s="23"/>
      <c r="S56" s="24"/>
      <c r="T56" s="16" t="str">
        <f aca="true">IF(A56="","",IF(OR(O56="Vendido",O56="Alquilado",O56="Retirado",O56="Perdido"),"",IF(AND(S56&lt;&gt;"",S56&lt;TODAY()),"Acción atrasada · ","")&amp;IF(AND(K56&lt;&gt;"",K56&lt;TODAY()),"Encargo vencido",IF(AND(K56&lt;&gt;"",K56-TODAY()&lt;=Inicio!$C$8),"Encargo vence en "&amp;(K56-TODAY())&amp;" días",""))))</f>
        <v/>
      </c>
    </row>
    <row r="57" customFormat="false" ht="15" hidden="false" customHeight="false" outlineLevel="0" collapsed="false">
      <c r="A57" s="23"/>
      <c r="B57" s="24"/>
      <c r="C57" s="23"/>
      <c r="D57" s="23"/>
      <c r="E57" s="23"/>
      <c r="F57" s="23"/>
      <c r="G57" s="23"/>
      <c r="H57" s="23"/>
      <c r="I57" s="23"/>
      <c r="J57" s="23"/>
      <c r="K57" s="24"/>
      <c r="L57" s="25"/>
      <c r="M57" s="26"/>
      <c r="N57" s="17" t="str">
        <f aca="false">IF(L57="","",L57*M57*1.21)</f>
        <v/>
      </c>
      <c r="O57" s="23"/>
      <c r="P57" s="16" t="str">
        <f aca="false">IF(A57="","",COUNTIF(Visitas!$B$5:$B$304,A57))</f>
        <v/>
      </c>
      <c r="Q57" s="17" t="str">
        <f aca="false">IF(A57="","",IF(COUNTIF(Ofertas!$B$5:$B$304,A57)=0,"",_xlfn.MAXIFS(Ofertas!$E$5:$E$304,Ofertas!$B$5:$B$304,A57)))</f>
        <v/>
      </c>
      <c r="R57" s="23"/>
      <c r="S57" s="24"/>
      <c r="T57" s="16" t="str">
        <f aca="true">IF(A57="","",IF(OR(O57="Vendido",O57="Alquilado",O57="Retirado",O57="Perdido"),"",IF(AND(S57&lt;&gt;"",S57&lt;TODAY()),"Acción atrasada · ","")&amp;IF(AND(K57&lt;&gt;"",K57&lt;TODAY()),"Encargo vencido",IF(AND(K57&lt;&gt;"",K57-TODAY()&lt;=Inicio!$C$8),"Encargo vence en "&amp;(K57-TODAY())&amp;" días",""))))</f>
        <v/>
      </c>
    </row>
    <row r="58" customFormat="false" ht="15" hidden="false" customHeight="false" outlineLevel="0" collapsed="false">
      <c r="A58" s="23"/>
      <c r="B58" s="24"/>
      <c r="C58" s="23"/>
      <c r="D58" s="23"/>
      <c r="E58" s="23"/>
      <c r="F58" s="23"/>
      <c r="G58" s="23"/>
      <c r="H58" s="23"/>
      <c r="I58" s="23"/>
      <c r="J58" s="23"/>
      <c r="K58" s="24"/>
      <c r="L58" s="25"/>
      <c r="M58" s="26"/>
      <c r="N58" s="17" t="str">
        <f aca="false">IF(L58="","",L58*M58*1.21)</f>
        <v/>
      </c>
      <c r="O58" s="23"/>
      <c r="P58" s="16" t="str">
        <f aca="false">IF(A58="","",COUNTIF(Visitas!$B$5:$B$304,A58))</f>
        <v/>
      </c>
      <c r="Q58" s="17" t="str">
        <f aca="false">IF(A58="","",IF(COUNTIF(Ofertas!$B$5:$B$304,A58)=0,"",_xlfn.MAXIFS(Ofertas!$E$5:$E$304,Ofertas!$B$5:$B$304,A58)))</f>
        <v/>
      </c>
      <c r="R58" s="23"/>
      <c r="S58" s="24"/>
      <c r="T58" s="16" t="str">
        <f aca="true">IF(A58="","",IF(OR(O58="Vendido",O58="Alquilado",O58="Retirado",O58="Perdido"),"",IF(AND(S58&lt;&gt;"",S58&lt;TODAY()),"Acción atrasada · ","")&amp;IF(AND(K58&lt;&gt;"",K58&lt;TODAY()),"Encargo vencido",IF(AND(K58&lt;&gt;"",K58-TODAY()&lt;=Inicio!$C$8),"Encargo vence en "&amp;(K58-TODAY())&amp;" días",""))))</f>
        <v/>
      </c>
    </row>
    <row r="59" customFormat="false" ht="15" hidden="false" customHeight="false" outlineLevel="0" collapsed="false">
      <c r="A59" s="23"/>
      <c r="B59" s="24"/>
      <c r="C59" s="23"/>
      <c r="D59" s="23"/>
      <c r="E59" s="23"/>
      <c r="F59" s="23"/>
      <c r="G59" s="23"/>
      <c r="H59" s="23"/>
      <c r="I59" s="23"/>
      <c r="J59" s="23"/>
      <c r="K59" s="24"/>
      <c r="L59" s="25"/>
      <c r="M59" s="26"/>
      <c r="N59" s="17" t="str">
        <f aca="false">IF(L59="","",L59*M59*1.21)</f>
        <v/>
      </c>
      <c r="O59" s="23"/>
      <c r="P59" s="16" t="str">
        <f aca="false">IF(A59="","",COUNTIF(Visitas!$B$5:$B$304,A59))</f>
        <v/>
      </c>
      <c r="Q59" s="17" t="str">
        <f aca="false">IF(A59="","",IF(COUNTIF(Ofertas!$B$5:$B$304,A59)=0,"",_xlfn.MAXIFS(Ofertas!$E$5:$E$304,Ofertas!$B$5:$B$304,A59)))</f>
        <v/>
      </c>
      <c r="R59" s="23"/>
      <c r="S59" s="24"/>
      <c r="T59" s="16" t="str">
        <f aca="true">IF(A59="","",IF(OR(O59="Vendido",O59="Alquilado",O59="Retirado",O59="Perdido"),"",IF(AND(S59&lt;&gt;"",S59&lt;TODAY()),"Acción atrasada · ","")&amp;IF(AND(K59&lt;&gt;"",K59&lt;TODAY()),"Encargo vencido",IF(AND(K59&lt;&gt;"",K59-TODAY()&lt;=Inicio!$C$8),"Encargo vence en "&amp;(K59-TODAY())&amp;" días",""))))</f>
        <v/>
      </c>
    </row>
    <row r="60" customFormat="false" ht="15" hidden="false" customHeight="false" outlineLevel="0" collapsed="false">
      <c r="A60" s="23"/>
      <c r="B60" s="24"/>
      <c r="C60" s="23"/>
      <c r="D60" s="23"/>
      <c r="E60" s="23"/>
      <c r="F60" s="23"/>
      <c r="G60" s="23"/>
      <c r="H60" s="23"/>
      <c r="I60" s="23"/>
      <c r="J60" s="23"/>
      <c r="K60" s="24"/>
      <c r="L60" s="25"/>
      <c r="M60" s="26"/>
      <c r="N60" s="17" t="str">
        <f aca="false">IF(L60="","",L60*M60*1.21)</f>
        <v/>
      </c>
      <c r="O60" s="23"/>
      <c r="P60" s="16" t="str">
        <f aca="false">IF(A60="","",COUNTIF(Visitas!$B$5:$B$304,A60))</f>
        <v/>
      </c>
      <c r="Q60" s="17" t="str">
        <f aca="false">IF(A60="","",IF(COUNTIF(Ofertas!$B$5:$B$304,A60)=0,"",_xlfn.MAXIFS(Ofertas!$E$5:$E$304,Ofertas!$B$5:$B$304,A60)))</f>
        <v/>
      </c>
      <c r="R60" s="23"/>
      <c r="S60" s="24"/>
      <c r="T60" s="16" t="str">
        <f aca="true">IF(A60="","",IF(OR(O60="Vendido",O60="Alquilado",O60="Retirado",O60="Perdido"),"",IF(AND(S60&lt;&gt;"",S60&lt;TODAY()),"Acción atrasada · ","")&amp;IF(AND(K60&lt;&gt;"",K60&lt;TODAY()),"Encargo vencido",IF(AND(K60&lt;&gt;"",K60-TODAY()&lt;=Inicio!$C$8),"Encargo vence en "&amp;(K60-TODAY())&amp;" días",""))))</f>
        <v/>
      </c>
    </row>
    <row r="61" customFormat="false" ht="15" hidden="false" customHeight="false" outlineLevel="0" collapsed="false">
      <c r="A61" s="23"/>
      <c r="B61" s="24"/>
      <c r="C61" s="23"/>
      <c r="D61" s="23"/>
      <c r="E61" s="23"/>
      <c r="F61" s="23"/>
      <c r="G61" s="23"/>
      <c r="H61" s="23"/>
      <c r="I61" s="23"/>
      <c r="J61" s="23"/>
      <c r="K61" s="24"/>
      <c r="L61" s="25"/>
      <c r="M61" s="26"/>
      <c r="N61" s="17" t="str">
        <f aca="false">IF(L61="","",L61*M61*1.21)</f>
        <v/>
      </c>
      <c r="O61" s="23"/>
      <c r="P61" s="16" t="str">
        <f aca="false">IF(A61="","",COUNTIF(Visitas!$B$5:$B$304,A61))</f>
        <v/>
      </c>
      <c r="Q61" s="17" t="str">
        <f aca="false">IF(A61="","",IF(COUNTIF(Ofertas!$B$5:$B$304,A61)=0,"",_xlfn.MAXIFS(Ofertas!$E$5:$E$304,Ofertas!$B$5:$B$304,A61)))</f>
        <v/>
      </c>
      <c r="R61" s="23"/>
      <c r="S61" s="24"/>
      <c r="T61" s="16" t="str">
        <f aca="true">IF(A61="","",IF(OR(O61="Vendido",O61="Alquilado",O61="Retirado",O61="Perdido"),"",IF(AND(S61&lt;&gt;"",S61&lt;TODAY()),"Acción atrasada · ","")&amp;IF(AND(K61&lt;&gt;"",K61&lt;TODAY()),"Encargo vencido",IF(AND(K61&lt;&gt;"",K61-TODAY()&lt;=Inicio!$C$8),"Encargo vence en "&amp;(K61-TODAY())&amp;" días",""))))</f>
        <v/>
      </c>
    </row>
    <row r="62" customFormat="false" ht="15" hidden="false" customHeight="false" outlineLevel="0" collapsed="false">
      <c r="A62" s="23"/>
      <c r="B62" s="24"/>
      <c r="C62" s="23"/>
      <c r="D62" s="23"/>
      <c r="E62" s="23"/>
      <c r="F62" s="23"/>
      <c r="G62" s="23"/>
      <c r="H62" s="23"/>
      <c r="I62" s="23"/>
      <c r="J62" s="23"/>
      <c r="K62" s="24"/>
      <c r="L62" s="25"/>
      <c r="M62" s="26"/>
      <c r="N62" s="17" t="str">
        <f aca="false">IF(L62="","",L62*M62*1.21)</f>
        <v/>
      </c>
      <c r="O62" s="23"/>
      <c r="P62" s="16" t="str">
        <f aca="false">IF(A62="","",COUNTIF(Visitas!$B$5:$B$304,A62))</f>
        <v/>
      </c>
      <c r="Q62" s="17" t="str">
        <f aca="false">IF(A62="","",IF(COUNTIF(Ofertas!$B$5:$B$304,A62)=0,"",_xlfn.MAXIFS(Ofertas!$E$5:$E$304,Ofertas!$B$5:$B$304,A62)))</f>
        <v/>
      </c>
      <c r="R62" s="23"/>
      <c r="S62" s="24"/>
      <c r="T62" s="16" t="str">
        <f aca="true">IF(A62="","",IF(OR(O62="Vendido",O62="Alquilado",O62="Retirado",O62="Perdido"),"",IF(AND(S62&lt;&gt;"",S62&lt;TODAY()),"Acción atrasada · ","")&amp;IF(AND(K62&lt;&gt;"",K62&lt;TODAY()),"Encargo vencido",IF(AND(K62&lt;&gt;"",K62-TODAY()&lt;=Inicio!$C$8),"Encargo vence en "&amp;(K62-TODAY())&amp;" días",""))))</f>
        <v/>
      </c>
    </row>
    <row r="63" customFormat="false" ht="15" hidden="false" customHeight="false" outlineLevel="0" collapsed="false">
      <c r="A63" s="23"/>
      <c r="B63" s="24"/>
      <c r="C63" s="23"/>
      <c r="D63" s="23"/>
      <c r="E63" s="23"/>
      <c r="F63" s="23"/>
      <c r="G63" s="23"/>
      <c r="H63" s="23"/>
      <c r="I63" s="23"/>
      <c r="J63" s="23"/>
      <c r="K63" s="24"/>
      <c r="L63" s="25"/>
      <c r="M63" s="26"/>
      <c r="N63" s="17" t="str">
        <f aca="false">IF(L63="","",L63*M63*1.21)</f>
        <v/>
      </c>
      <c r="O63" s="23"/>
      <c r="P63" s="16" t="str">
        <f aca="false">IF(A63="","",COUNTIF(Visitas!$B$5:$B$304,A63))</f>
        <v/>
      </c>
      <c r="Q63" s="17" t="str">
        <f aca="false">IF(A63="","",IF(COUNTIF(Ofertas!$B$5:$B$304,A63)=0,"",_xlfn.MAXIFS(Ofertas!$E$5:$E$304,Ofertas!$B$5:$B$304,A63)))</f>
        <v/>
      </c>
      <c r="R63" s="23"/>
      <c r="S63" s="24"/>
      <c r="T63" s="16" t="str">
        <f aca="true">IF(A63="","",IF(OR(O63="Vendido",O63="Alquilado",O63="Retirado",O63="Perdido"),"",IF(AND(S63&lt;&gt;"",S63&lt;TODAY()),"Acción atrasada · ","")&amp;IF(AND(K63&lt;&gt;"",K63&lt;TODAY()),"Encargo vencido",IF(AND(K63&lt;&gt;"",K63-TODAY()&lt;=Inicio!$C$8),"Encargo vence en "&amp;(K63-TODAY())&amp;" días",""))))</f>
        <v/>
      </c>
    </row>
    <row r="64" customFormat="false" ht="15" hidden="false" customHeight="false" outlineLevel="0" collapsed="false">
      <c r="A64" s="23"/>
      <c r="B64" s="24"/>
      <c r="C64" s="23"/>
      <c r="D64" s="23"/>
      <c r="E64" s="23"/>
      <c r="F64" s="23"/>
      <c r="G64" s="23"/>
      <c r="H64" s="23"/>
      <c r="I64" s="23"/>
      <c r="J64" s="23"/>
      <c r="K64" s="24"/>
      <c r="L64" s="25"/>
      <c r="M64" s="26"/>
      <c r="N64" s="17" t="str">
        <f aca="false">IF(L64="","",L64*M64*1.21)</f>
        <v/>
      </c>
      <c r="O64" s="23"/>
      <c r="P64" s="16" t="str">
        <f aca="false">IF(A64="","",COUNTIF(Visitas!$B$5:$B$304,A64))</f>
        <v/>
      </c>
      <c r="Q64" s="17" t="str">
        <f aca="false">IF(A64="","",IF(COUNTIF(Ofertas!$B$5:$B$304,A64)=0,"",_xlfn.MAXIFS(Ofertas!$E$5:$E$304,Ofertas!$B$5:$B$304,A64)))</f>
        <v/>
      </c>
      <c r="R64" s="23"/>
      <c r="S64" s="24"/>
      <c r="T64" s="16" t="str">
        <f aca="true">IF(A64="","",IF(OR(O64="Vendido",O64="Alquilado",O64="Retirado",O64="Perdido"),"",IF(AND(S64&lt;&gt;"",S64&lt;TODAY()),"Acción atrasada · ","")&amp;IF(AND(K64&lt;&gt;"",K64&lt;TODAY()),"Encargo vencido",IF(AND(K64&lt;&gt;"",K64-TODAY()&lt;=Inicio!$C$8),"Encargo vence en "&amp;(K64-TODAY())&amp;" días",""))))</f>
        <v/>
      </c>
    </row>
    <row r="65" customFormat="false" ht="15" hidden="false" customHeight="false" outlineLevel="0" collapsed="false">
      <c r="A65" s="23"/>
      <c r="B65" s="24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6"/>
      <c r="N65" s="17" t="str">
        <f aca="false">IF(L65="","",L65*M65*1.21)</f>
        <v/>
      </c>
      <c r="O65" s="23"/>
      <c r="P65" s="16" t="str">
        <f aca="false">IF(A65="","",COUNTIF(Visitas!$B$5:$B$304,A65))</f>
        <v/>
      </c>
      <c r="Q65" s="17" t="str">
        <f aca="false">IF(A65="","",IF(COUNTIF(Ofertas!$B$5:$B$304,A65)=0,"",_xlfn.MAXIFS(Ofertas!$E$5:$E$304,Ofertas!$B$5:$B$304,A65)))</f>
        <v/>
      </c>
      <c r="R65" s="23"/>
      <c r="S65" s="24"/>
      <c r="T65" s="16" t="str">
        <f aca="true">IF(A65="","",IF(OR(O65="Vendido",O65="Alquilado",O65="Retirado",O65="Perdido"),"",IF(AND(S65&lt;&gt;"",S65&lt;TODAY()),"Acción atrasada · ","")&amp;IF(AND(K65&lt;&gt;"",K65&lt;TODAY()),"Encargo vencido",IF(AND(K65&lt;&gt;"",K65-TODAY()&lt;=Inicio!$C$8),"Encargo vence en "&amp;(K65-TODAY())&amp;" días",""))))</f>
        <v/>
      </c>
    </row>
    <row r="66" customFormat="false" ht="15" hidden="false" customHeight="false" outlineLevel="0" collapsed="false">
      <c r="A66" s="23"/>
      <c r="B66" s="24"/>
      <c r="C66" s="23"/>
      <c r="D66" s="23"/>
      <c r="E66" s="23"/>
      <c r="F66" s="23"/>
      <c r="G66" s="23"/>
      <c r="H66" s="23"/>
      <c r="I66" s="23"/>
      <c r="J66" s="23"/>
      <c r="K66" s="24"/>
      <c r="L66" s="25"/>
      <c r="M66" s="26"/>
      <c r="N66" s="17" t="str">
        <f aca="false">IF(L66="","",L66*M66*1.21)</f>
        <v/>
      </c>
      <c r="O66" s="23"/>
      <c r="P66" s="16" t="str">
        <f aca="false">IF(A66="","",COUNTIF(Visitas!$B$5:$B$304,A66))</f>
        <v/>
      </c>
      <c r="Q66" s="17" t="str">
        <f aca="false">IF(A66="","",IF(COUNTIF(Ofertas!$B$5:$B$304,A66)=0,"",_xlfn.MAXIFS(Ofertas!$E$5:$E$304,Ofertas!$B$5:$B$304,A66)))</f>
        <v/>
      </c>
      <c r="R66" s="23"/>
      <c r="S66" s="24"/>
      <c r="T66" s="16" t="str">
        <f aca="true">IF(A66="","",IF(OR(O66="Vendido",O66="Alquilado",O66="Retirado",O66="Perdido"),"",IF(AND(S66&lt;&gt;"",S66&lt;TODAY()),"Acción atrasada · ","")&amp;IF(AND(K66&lt;&gt;"",K66&lt;TODAY()),"Encargo vencido",IF(AND(K66&lt;&gt;"",K66-TODAY()&lt;=Inicio!$C$8),"Encargo vence en "&amp;(K66-TODAY())&amp;" días",""))))</f>
        <v/>
      </c>
    </row>
    <row r="67" customFormat="false" ht="15" hidden="false" customHeight="false" outlineLevel="0" collapsed="false">
      <c r="A67" s="23"/>
      <c r="B67" s="24"/>
      <c r="C67" s="23"/>
      <c r="D67" s="23"/>
      <c r="E67" s="23"/>
      <c r="F67" s="23"/>
      <c r="G67" s="23"/>
      <c r="H67" s="23"/>
      <c r="I67" s="23"/>
      <c r="J67" s="23"/>
      <c r="K67" s="24"/>
      <c r="L67" s="25"/>
      <c r="M67" s="26"/>
      <c r="N67" s="17" t="str">
        <f aca="false">IF(L67="","",L67*M67*1.21)</f>
        <v/>
      </c>
      <c r="O67" s="23"/>
      <c r="P67" s="16" t="str">
        <f aca="false">IF(A67="","",COUNTIF(Visitas!$B$5:$B$304,A67))</f>
        <v/>
      </c>
      <c r="Q67" s="17" t="str">
        <f aca="false">IF(A67="","",IF(COUNTIF(Ofertas!$B$5:$B$304,A67)=0,"",_xlfn.MAXIFS(Ofertas!$E$5:$E$304,Ofertas!$B$5:$B$304,A67)))</f>
        <v/>
      </c>
      <c r="R67" s="23"/>
      <c r="S67" s="24"/>
      <c r="T67" s="16" t="str">
        <f aca="true">IF(A67="","",IF(OR(O67="Vendido",O67="Alquilado",O67="Retirado",O67="Perdido"),"",IF(AND(S67&lt;&gt;"",S67&lt;TODAY()),"Acción atrasada · ","")&amp;IF(AND(K67&lt;&gt;"",K67&lt;TODAY()),"Encargo vencido",IF(AND(K67&lt;&gt;"",K67-TODAY()&lt;=Inicio!$C$8),"Encargo vence en "&amp;(K67-TODAY())&amp;" días",""))))</f>
        <v/>
      </c>
    </row>
    <row r="68" customFormat="false" ht="15" hidden="false" customHeight="false" outlineLevel="0" collapsed="false">
      <c r="A68" s="23"/>
      <c r="B68" s="24"/>
      <c r="C68" s="23"/>
      <c r="D68" s="23"/>
      <c r="E68" s="23"/>
      <c r="F68" s="23"/>
      <c r="G68" s="23"/>
      <c r="H68" s="23"/>
      <c r="I68" s="23"/>
      <c r="J68" s="23"/>
      <c r="K68" s="24"/>
      <c r="L68" s="25"/>
      <c r="M68" s="26"/>
      <c r="N68" s="17" t="str">
        <f aca="false">IF(L68="","",L68*M68*1.21)</f>
        <v/>
      </c>
      <c r="O68" s="23"/>
      <c r="P68" s="16" t="str">
        <f aca="false">IF(A68="","",COUNTIF(Visitas!$B$5:$B$304,A68))</f>
        <v/>
      </c>
      <c r="Q68" s="17" t="str">
        <f aca="false">IF(A68="","",IF(COUNTIF(Ofertas!$B$5:$B$304,A68)=0,"",_xlfn.MAXIFS(Ofertas!$E$5:$E$304,Ofertas!$B$5:$B$304,A68)))</f>
        <v/>
      </c>
      <c r="R68" s="23"/>
      <c r="S68" s="24"/>
      <c r="T68" s="16" t="str">
        <f aca="true">IF(A68="","",IF(OR(O68="Vendido",O68="Alquilado",O68="Retirado",O68="Perdido"),"",IF(AND(S68&lt;&gt;"",S68&lt;TODAY()),"Acción atrasada · ","")&amp;IF(AND(K68&lt;&gt;"",K68&lt;TODAY()),"Encargo vencido",IF(AND(K68&lt;&gt;"",K68-TODAY()&lt;=Inicio!$C$8),"Encargo vence en "&amp;(K68-TODAY())&amp;" días",""))))</f>
        <v/>
      </c>
    </row>
    <row r="69" customFormat="false" ht="15" hidden="false" customHeight="false" outlineLevel="0" collapsed="false">
      <c r="A69" s="23"/>
      <c r="B69" s="24"/>
      <c r="C69" s="23"/>
      <c r="D69" s="23"/>
      <c r="E69" s="23"/>
      <c r="F69" s="23"/>
      <c r="G69" s="23"/>
      <c r="H69" s="23"/>
      <c r="I69" s="23"/>
      <c r="J69" s="23"/>
      <c r="K69" s="24"/>
      <c r="L69" s="25"/>
      <c r="M69" s="26"/>
      <c r="N69" s="17" t="str">
        <f aca="false">IF(L69="","",L69*M69*1.21)</f>
        <v/>
      </c>
      <c r="O69" s="23"/>
      <c r="P69" s="16" t="str">
        <f aca="false">IF(A69="","",COUNTIF(Visitas!$B$5:$B$304,A69))</f>
        <v/>
      </c>
      <c r="Q69" s="17" t="str">
        <f aca="false">IF(A69="","",IF(COUNTIF(Ofertas!$B$5:$B$304,A69)=0,"",_xlfn.MAXIFS(Ofertas!$E$5:$E$304,Ofertas!$B$5:$B$304,A69)))</f>
        <v/>
      </c>
      <c r="R69" s="23"/>
      <c r="S69" s="24"/>
      <c r="T69" s="16" t="str">
        <f aca="true">IF(A69="","",IF(OR(O69="Vendido",O69="Alquilado",O69="Retirado",O69="Perdido"),"",IF(AND(S69&lt;&gt;"",S69&lt;TODAY()),"Acción atrasada · ","")&amp;IF(AND(K69&lt;&gt;"",K69&lt;TODAY()),"Encargo vencido",IF(AND(K69&lt;&gt;"",K69-TODAY()&lt;=Inicio!$C$8),"Encargo vence en "&amp;(K69-TODAY())&amp;" días",""))))</f>
        <v/>
      </c>
    </row>
    <row r="70" customFormat="false" ht="15" hidden="false" customHeight="false" outlineLevel="0" collapsed="false">
      <c r="A70" s="23"/>
      <c r="B70" s="24"/>
      <c r="C70" s="23"/>
      <c r="D70" s="23"/>
      <c r="E70" s="23"/>
      <c r="F70" s="23"/>
      <c r="G70" s="23"/>
      <c r="H70" s="23"/>
      <c r="I70" s="23"/>
      <c r="J70" s="23"/>
      <c r="K70" s="24"/>
      <c r="L70" s="25"/>
      <c r="M70" s="26"/>
      <c r="N70" s="17" t="str">
        <f aca="false">IF(L70="","",L70*M70*1.21)</f>
        <v/>
      </c>
      <c r="O70" s="23"/>
      <c r="P70" s="16" t="str">
        <f aca="false">IF(A70="","",COUNTIF(Visitas!$B$5:$B$304,A70))</f>
        <v/>
      </c>
      <c r="Q70" s="17" t="str">
        <f aca="false">IF(A70="","",IF(COUNTIF(Ofertas!$B$5:$B$304,A70)=0,"",_xlfn.MAXIFS(Ofertas!$E$5:$E$304,Ofertas!$B$5:$B$304,A70)))</f>
        <v/>
      </c>
      <c r="R70" s="23"/>
      <c r="S70" s="24"/>
      <c r="T70" s="16" t="str">
        <f aca="true">IF(A70="","",IF(OR(O70="Vendido",O70="Alquilado",O70="Retirado",O70="Perdido"),"",IF(AND(S70&lt;&gt;"",S70&lt;TODAY()),"Acción atrasada · ","")&amp;IF(AND(K70&lt;&gt;"",K70&lt;TODAY()),"Encargo vencido",IF(AND(K70&lt;&gt;"",K70-TODAY()&lt;=Inicio!$C$8),"Encargo vence en "&amp;(K70-TODAY())&amp;" días",""))))</f>
        <v/>
      </c>
    </row>
    <row r="71" customFormat="false" ht="15" hidden="false" customHeight="false" outlineLevel="0" collapsed="false">
      <c r="A71" s="23"/>
      <c r="B71" s="24"/>
      <c r="C71" s="23"/>
      <c r="D71" s="23"/>
      <c r="E71" s="23"/>
      <c r="F71" s="23"/>
      <c r="G71" s="23"/>
      <c r="H71" s="23"/>
      <c r="I71" s="23"/>
      <c r="J71" s="23"/>
      <c r="K71" s="24"/>
      <c r="L71" s="25"/>
      <c r="M71" s="26"/>
      <c r="N71" s="17" t="str">
        <f aca="false">IF(L71="","",L71*M71*1.21)</f>
        <v/>
      </c>
      <c r="O71" s="23"/>
      <c r="P71" s="16" t="str">
        <f aca="false">IF(A71="","",COUNTIF(Visitas!$B$5:$B$304,A71))</f>
        <v/>
      </c>
      <c r="Q71" s="17" t="str">
        <f aca="false">IF(A71="","",IF(COUNTIF(Ofertas!$B$5:$B$304,A71)=0,"",_xlfn.MAXIFS(Ofertas!$E$5:$E$304,Ofertas!$B$5:$B$304,A71)))</f>
        <v/>
      </c>
      <c r="R71" s="23"/>
      <c r="S71" s="24"/>
      <c r="T71" s="16" t="str">
        <f aca="true">IF(A71="","",IF(OR(O71="Vendido",O71="Alquilado",O71="Retirado",O71="Perdido"),"",IF(AND(S71&lt;&gt;"",S71&lt;TODAY()),"Acción atrasada · ","")&amp;IF(AND(K71&lt;&gt;"",K71&lt;TODAY()),"Encargo vencido",IF(AND(K71&lt;&gt;"",K71-TODAY()&lt;=Inicio!$C$8),"Encargo vence en "&amp;(K71-TODAY())&amp;" días",""))))</f>
        <v/>
      </c>
    </row>
    <row r="72" customFormat="false" ht="15" hidden="false" customHeight="false" outlineLevel="0" collapsed="false">
      <c r="A72" s="23"/>
      <c r="B72" s="24"/>
      <c r="C72" s="23"/>
      <c r="D72" s="23"/>
      <c r="E72" s="23"/>
      <c r="F72" s="23"/>
      <c r="G72" s="23"/>
      <c r="H72" s="23"/>
      <c r="I72" s="23"/>
      <c r="J72" s="23"/>
      <c r="K72" s="24"/>
      <c r="L72" s="25"/>
      <c r="M72" s="26"/>
      <c r="N72" s="17" t="str">
        <f aca="false">IF(L72="","",L72*M72*1.21)</f>
        <v/>
      </c>
      <c r="O72" s="23"/>
      <c r="P72" s="16" t="str">
        <f aca="false">IF(A72="","",COUNTIF(Visitas!$B$5:$B$304,A72))</f>
        <v/>
      </c>
      <c r="Q72" s="17" t="str">
        <f aca="false">IF(A72="","",IF(COUNTIF(Ofertas!$B$5:$B$304,A72)=0,"",_xlfn.MAXIFS(Ofertas!$E$5:$E$304,Ofertas!$B$5:$B$304,A72)))</f>
        <v/>
      </c>
      <c r="R72" s="23"/>
      <c r="S72" s="24"/>
      <c r="T72" s="16" t="str">
        <f aca="true">IF(A72="","",IF(OR(O72="Vendido",O72="Alquilado",O72="Retirado",O72="Perdido"),"",IF(AND(S72&lt;&gt;"",S72&lt;TODAY()),"Acción atrasada · ","")&amp;IF(AND(K72&lt;&gt;"",K72&lt;TODAY()),"Encargo vencido",IF(AND(K72&lt;&gt;"",K72-TODAY()&lt;=Inicio!$C$8),"Encargo vence en "&amp;(K72-TODAY())&amp;" días",""))))</f>
        <v/>
      </c>
    </row>
    <row r="73" customFormat="false" ht="15" hidden="false" customHeight="false" outlineLevel="0" collapsed="false">
      <c r="A73" s="23"/>
      <c r="B73" s="24"/>
      <c r="C73" s="23"/>
      <c r="D73" s="23"/>
      <c r="E73" s="23"/>
      <c r="F73" s="23"/>
      <c r="G73" s="23"/>
      <c r="H73" s="23"/>
      <c r="I73" s="23"/>
      <c r="J73" s="23"/>
      <c r="K73" s="24"/>
      <c r="L73" s="25"/>
      <c r="M73" s="26"/>
      <c r="N73" s="17" t="str">
        <f aca="false">IF(L73="","",L73*M73*1.21)</f>
        <v/>
      </c>
      <c r="O73" s="23"/>
      <c r="P73" s="16" t="str">
        <f aca="false">IF(A73="","",COUNTIF(Visitas!$B$5:$B$304,A73))</f>
        <v/>
      </c>
      <c r="Q73" s="17" t="str">
        <f aca="false">IF(A73="","",IF(COUNTIF(Ofertas!$B$5:$B$304,A73)=0,"",_xlfn.MAXIFS(Ofertas!$E$5:$E$304,Ofertas!$B$5:$B$304,A73)))</f>
        <v/>
      </c>
      <c r="R73" s="23"/>
      <c r="S73" s="24"/>
      <c r="T73" s="16" t="str">
        <f aca="true">IF(A73="","",IF(OR(O73="Vendido",O73="Alquilado",O73="Retirado",O73="Perdido"),"",IF(AND(S73&lt;&gt;"",S73&lt;TODAY()),"Acción atrasada · ","")&amp;IF(AND(K73&lt;&gt;"",K73&lt;TODAY()),"Encargo vencido",IF(AND(K73&lt;&gt;"",K73-TODAY()&lt;=Inicio!$C$8),"Encargo vence en "&amp;(K73-TODAY())&amp;" días",""))))</f>
        <v/>
      </c>
    </row>
    <row r="74" customFormat="false" ht="15" hidden="false" customHeight="false" outlineLevel="0" collapsed="false">
      <c r="A74" s="23"/>
      <c r="B74" s="24"/>
      <c r="C74" s="23"/>
      <c r="D74" s="23"/>
      <c r="E74" s="23"/>
      <c r="F74" s="23"/>
      <c r="G74" s="23"/>
      <c r="H74" s="23"/>
      <c r="I74" s="23"/>
      <c r="J74" s="23"/>
      <c r="K74" s="24"/>
      <c r="L74" s="25"/>
      <c r="M74" s="26"/>
      <c r="N74" s="17" t="str">
        <f aca="false">IF(L74="","",L74*M74*1.21)</f>
        <v/>
      </c>
      <c r="O74" s="23"/>
      <c r="P74" s="16" t="str">
        <f aca="false">IF(A74="","",COUNTIF(Visitas!$B$5:$B$304,A74))</f>
        <v/>
      </c>
      <c r="Q74" s="17" t="str">
        <f aca="false">IF(A74="","",IF(COUNTIF(Ofertas!$B$5:$B$304,A74)=0,"",_xlfn.MAXIFS(Ofertas!$E$5:$E$304,Ofertas!$B$5:$B$304,A74)))</f>
        <v/>
      </c>
      <c r="R74" s="23"/>
      <c r="S74" s="24"/>
      <c r="T74" s="16" t="str">
        <f aca="true">IF(A74="","",IF(OR(O74="Vendido",O74="Alquilado",O74="Retirado",O74="Perdido"),"",IF(AND(S74&lt;&gt;"",S74&lt;TODAY()),"Acción atrasada · ","")&amp;IF(AND(K74&lt;&gt;"",K74&lt;TODAY()),"Encargo vencido",IF(AND(K74&lt;&gt;"",K74-TODAY()&lt;=Inicio!$C$8),"Encargo vence en "&amp;(K74-TODAY())&amp;" días",""))))</f>
        <v/>
      </c>
    </row>
    <row r="75" customFormat="false" ht="15" hidden="false" customHeight="false" outlineLevel="0" collapsed="false">
      <c r="A75" s="23"/>
      <c r="B75" s="24"/>
      <c r="C75" s="23"/>
      <c r="D75" s="23"/>
      <c r="E75" s="23"/>
      <c r="F75" s="23"/>
      <c r="G75" s="23"/>
      <c r="H75" s="23"/>
      <c r="I75" s="23"/>
      <c r="J75" s="23"/>
      <c r="K75" s="24"/>
      <c r="L75" s="25"/>
      <c r="M75" s="26"/>
      <c r="N75" s="17" t="str">
        <f aca="false">IF(L75="","",L75*M75*1.21)</f>
        <v/>
      </c>
      <c r="O75" s="23"/>
      <c r="P75" s="16" t="str">
        <f aca="false">IF(A75="","",COUNTIF(Visitas!$B$5:$B$304,A75))</f>
        <v/>
      </c>
      <c r="Q75" s="17" t="str">
        <f aca="false">IF(A75="","",IF(COUNTIF(Ofertas!$B$5:$B$304,A75)=0,"",_xlfn.MAXIFS(Ofertas!$E$5:$E$304,Ofertas!$B$5:$B$304,A75)))</f>
        <v/>
      </c>
      <c r="R75" s="23"/>
      <c r="S75" s="24"/>
      <c r="T75" s="16" t="str">
        <f aca="true">IF(A75="","",IF(OR(O75="Vendido",O75="Alquilado",O75="Retirado",O75="Perdido"),"",IF(AND(S75&lt;&gt;"",S75&lt;TODAY()),"Acción atrasada · ","")&amp;IF(AND(K75&lt;&gt;"",K75&lt;TODAY()),"Encargo vencido",IF(AND(K75&lt;&gt;"",K75-TODAY()&lt;=Inicio!$C$8),"Encargo vence en "&amp;(K75-TODAY())&amp;" días",""))))</f>
        <v/>
      </c>
    </row>
    <row r="76" customFormat="false" ht="15" hidden="false" customHeight="false" outlineLevel="0" collapsed="false">
      <c r="A76" s="23"/>
      <c r="B76" s="24"/>
      <c r="C76" s="23"/>
      <c r="D76" s="23"/>
      <c r="E76" s="23"/>
      <c r="F76" s="23"/>
      <c r="G76" s="23"/>
      <c r="H76" s="23"/>
      <c r="I76" s="23"/>
      <c r="J76" s="23"/>
      <c r="K76" s="24"/>
      <c r="L76" s="25"/>
      <c r="M76" s="26"/>
      <c r="N76" s="17" t="str">
        <f aca="false">IF(L76="","",L76*M76*1.21)</f>
        <v/>
      </c>
      <c r="O76" s="23"/>
      <c r="P76" s="16" t="str">
        <f aca="false">IF(A76="","",COUNTIF(Visitas!$B$5:$B$304,A76))</f>
        <v/>
      </c>
      <c r="Q76" s="17" t="str">
        <f aca="false">IF(A76="","",IF(COUNTIF(Ofertas!$B$5:$B$304,A76)=0,"",_xlfn.MAXIFS(Ofertas!$E$5:$E$304,Ofertas!$B$5:$B$304,A76)))</f>
        <v/>
      </c>
      <c r="R76" s="23"/>
      <c r="S76" s="24"/>
      <c r="T76" s="16" t="str">
        <f aca="true">IF(A76="","",IF(OR(O76="Vendido",O76="Alquilado",O76="Retirado",O76="Perdido"),"",IF(AND(S76&lt;&gt;"",S76&lt;TODAY()),"Acción atrasada · ","")&amp;IF(AND(K76&lt;&gt;"",K76&lt;TODAY()),"Encargo vencido",IF(AND(K76&lt;&gt;"",K76-TODAY()&lt;=Inicio!$C$8),"Encargo vence en "&amp;(K76-TODAY())&amp;" días",""))))</f>
        <v/>
      </c>
    </row>
    <row r="77" customFormat="false" ht="15" hidden="false" customHeight="false" outlineLevel="0" collapsed="false">
      <c r="A77" s="23"/>
      <c r="B77" s="24"/>
      <c r="C77" s="23"/>
      <c r="D77" s="23"/>
      <c r="E77" s="23"/>
      <c r="F77" s="23"/>
      <c r="G77" s="23"/>
      <c r="H77" s="23"/>
      <c r="I77" s="23"/>
      <c r="J77" s="23"/>
      <c r="K77" s="24"/>
      <c r="L77" s="25"/>
      <c r="M77" s="26"/>
      <c r="N77" s="17" t="str">
        <f aca="false">IF(L77="","",L77*M77*1.21)</f>
        <v/>
      </c>
      <c r="O77" s="23"/>
      <c r="P77" s="16" t="str">
        <f aca="false">IF(A77="","",COUNTIF(Visitas!$B$5:$B$304,A77))</f>
        <v/>
      </c>
      <c r="Q77" s="17" t="str">
        <f aca="false">IF(A77="","",IF(COUNTIF(Ofertas!$B$5:$B$304,A77)=0,"",_xlfn.MAXIFS(Ofertas!$E$5:$E$304,Ofertas!$B$5:$B$304,A77)))</f>
        <v/>
      </c>
      <c r="R77" s="23"/>
      <c r="S77" s="24"/>
      <c r="T77" s="16" t="str">
        <f aca="true">IF(A77="","",IF(OR(O77="Vendido",O77="Alquilado",O77="Retirado",O77="Perdido"),"",IF(AND(S77&lt;&gt;"",S77&lt;TODAY()),"Acción atrasada · ","")&amp;IF(AND(K77&lt;&gt;"",K77&lt;TODAY()),"Encargo vencido",IF(AND(K77&lt;&gt;"",K77-TODAY()&lt;=Inicio!$C$8),"Encargo vence en "&amp;(K77-TODAY())&amp;" días",""))))</f>
        <v/>
      </c>
    </row>
    <row r="78" customFormat="false" ht="15" hidden="false" customHeight="false" outlineLevel="0" collapsed="false">
      <c r="A78" s="23"/>
      <c r="B78" s="24"/>
      <c r="C78" s="23"/>
      <c r="D78" s="23"/>
      <c r="E78" s="23"/>
      <c r="F78" s="23"/>
      <c r="G78" s="23"/>
      <c r="H78" s="23"/>
      <c r="I78" s="23"/>
      <c r="J78" s="23"/>
      <c r="K78" s="24"/>
      <c r="L78" s="25"/>
      <c r="M78" s="26"/>
      <c r="N78" s="17" t="str">
        <f aca="false">IF(L78="","",L78*M78*1.21)</f>
        <v/>
      </c>
      <c r="O78" s="23"/>
      <c r="P78" s="16" t="str">
        <f aca="false">IF(A78="","",COUNTIF(Visitas!$B$5:$B$304,A78))</f>
        <v/>
      </c>
      <c r="Q78" s="17" t="str">
        <f aca="false">IF(A78="","",IF(COUNTIF(Ofertas!$B$5:$B$304,A78)=0,"",_xlfn.MAXIFS(Ofertas!$E$5:$E$304,Ofertas!$B$5:$B$304,A78)))</f>
        <v/>
      </c>
      <c r="R78" s="23"/>
      <c r="S78" s="24"/>
      <c r="T78" s="16" t="str">
        <f aca="true">IF(A78="","",IF(OR(O78="Vendido",O78="Alquilado",O78="Retirado",O78="Perdido"),"",IF(AND(S78&lt;&gt;"",S78&lt;TODAY()),"Acción atrasada · ","")&amp;IF(AND(K78&lt;&gt;"",K78&lt;TODAY()),"Encargo vencido",IF(AND(K78&lt;&gt;"",K78-TODAY()&lt;=Inicio!$C$8),"Encargo vence en "&amp;(K78-TODAY())&amp;" días",""))))</f>
        <v/>
      </c>
    </row>
    <row r="79" customFormat="false" ht="15" hidden="false" customHeight="false" outlineLevel="0" collapsed="false">
      <c r="A79" s="23"/>
      <c r="B79" s="24"/>
      <c r="C79" s="23"/>
      <c r="D79" s="23"/>
      <c r="E79" s="23"/>
      <c r="F79" s="23"/>
      <c r="G79" s="23"/>
      <c r="H79" s="23"/>
      <c r="I79" s="23"/>
      <c r="J79" s="23"/>
      <c r="K79" s="24"/>
      <c r="L79" s="25"/>
      <c r="M79" s="26"/>
      <c r="N79" s="17" t="str">
        <f aca="false">IF(L79="","",L79*M79*1.21)</f>
        <v/>
      </c>
      <c r="O79" s="23"/>
      <c r="P79" s="16" t="str">
        <f aca="false">IF(A79="","",COUNTIF(Visitas!$B$5:$B$304,A79))</f>
        <v/>
      </c>
      <c r="Q79" s="17" t="str">
        <f aca="false">IF(A79="","",IF(COUNTIF(Ofertas!$B$5:$B$304,A79)=0,"",_xlfn.MAXIFS(Ofertas!$E$5:$E$304,Ofertas!$B$5:$B$304,A79)))</f>
        <v/>
      </c>
      <c r="R79" s="23"/>
      <c r="S79" s="24"/>
      <c r="T79" s="16" t="str">
        <f aca="true">IF(A79="","",IF(OR(O79="Vendido",O79="Alquilado",O79="Retirado",O79="Perdido"),"",IF(AND(S79&lt;&gt;"",S79&lt;TODAY()),"Acción atrasada · ","")&amp;IF(AND(K79&lt;&gt;"",K79&lt;TODAY()),"Encargo vencido",IF(AND(K79&lt;&gt;"",K79-TODAY()&lt;=Inicio!$C$8),"Encargo vence en "&amp;(K79-TODAY())&amp;" días",""))))</f>
        <v/>
      </c>
    </row>
    <row r="80" customFormat="false" ht="15" hidden="false" customHeight="false" outlineLevel="0" collapsed="false">
      <c r="A80" s="23"/>
      <c r="B80" s="24"/>
      <c r="C80" s="23"/>
      <c r="D80" s="23"/>
      <c r="E80" s="23"/>
      <c r="F80" s="23"/>
      <c r="G80" s="23"/>
      <c r="H80" s="23"/>
      <c r="I80" s="23"/>
      <c r="J80" s="23"/>
      <c r="K80" s="24"/>
      <c r="L80" s="25"/>
      <c r="M80" s="26"/>
      <c r="N80" s="17" t="str">
        <f aca="false">IF(L80="","",L80*M80*1.21)</f>
        <v/>
      </c>
      <c r="O80" s="23"/>
      <c r="P80" s="16" t="str">
        <f aca="false">IF(A80="","",COUNTIF(Visitas!$B$5:$B$304,A80))</f>
        <v/>
      </c>
      <c r="Q80" s="17" t="str">
        <f aca="false">IF(A80="","",IF(COUNTIF(Ofertas!$B$5:$B$304,A80)=0,"",_xlfn.MAXIFS(Ofertas!$E$5:$E$304,Ofertas!$B$5:$B$304,A80)))</f>
        <v/>
      </c>
      <c r="R80" s="23"/>
      <c r="S80" s="24"/>
      <c r="T80" s="16" t="str">
        <f aca="true">IF(A80="","",IF(OR(O80="Vendido",O80="Alquilado",O80="Retirado",O80="Perdido"),"",IF(AND(S80&lt;&gt;"",S80&lt;TODAY()),"Acción atrasada · ","")&amp;IF(AND(K80&lt;&gt;"",K80&lt;TODAY()),"Encargo vencido",IF(AND(K80&lt;&gt;"",K80-TODAY()&lt;=Inicio!$C$8),"Encargo vence en "&amp;(K80-TODAY())&amp;" días",""))))</f>
        <v/>
      </c>
    </row>
    <row r="81" customFormat="false" ht="15" hidden="false" customHeight="false" outlineLevel="0" collapsed="false">
      <c r="A81" s="23"/>
      <c r="B81" s="24"/>
      <c r="C81" s="23"/>
      <c r="D81" s="23"/>
      <c r="E81" s="23"/>
      <c r="F81" s="23"/>
      <c r="G81" s="23"/>
      <c r="H81" s="23"/>
      <c r="I81" s="23"/>
      <c r="J81" s="23"/>
      <c r="K81" s="24"/>
      <c r="L81" s="25"/>
      <c r="M81" s="26"/>
      <c r="N81" s="17" t="str">
        <f aca="false">IF(L81="","",L81*M81*1.21)</f>
        <v/>
      </c>
      <c r="O81" s="23"/>
      <c r="P81" s="16" t="str">
        <f aca="false">IF(A81="","",COUNTIF(Visitas!$B$5:$B$304,A81))</f>
        <v/>
      </c>
      <c r="Q81" s="17" t="str">
        <f aca="false">IF(A81="","",IF(COUNTIF(Ofertas!$B$5:$B$304,A81)=0,"",_xlfn.MAXIFS(Ofertas!$E$5:$E$304,Ofertas!$B$5:$B$304,A81)))</f>
        <v/>
      </c>
      <c r="R81" s="23"/>
      <c r="S81" s="24"/>
      <c r="T81" s="16" t="str">
        <f aca="true">IF(A81="","",IF(OR(O81="Vendido",O81="Alquilado",O81="Retirado",O81="Perdido"),"",IF(AND(S81&lt;&gt;"",S81&lt;TODAY()),"Acción atrasada · ","")&amp;IF(AND(K81&lt;&gt;"",K81&lt;TODAY()),"Encargo vencido",IF(AND(K81&lt;&gt;"",K81-TODAY()&lt;=Inicio!$C$8),"Encargo vence en "&amp;(K81-TODAY())&amp;" días",""))))</f>
        <v/>
      </c>
    </row>
    <row r="82" customFormat="false" ht="15" hidden="false" customHeight="false" outlineLevel="0" collapsed="false">
      <c r="A82" s="23"/>
      <c r="B82" s="24"/>
      <c r="C82" s="23"/>
      <c r="D82" s="23"/>
      <c r="E82" s="23"/>
      <c r="F82" s="23"/>
      <c r="G82" s="23"/>
      <c r="H82" s="23"/>
      <c r="I82" s="23"/>
      <c r="J82" s="23"/>
      <c r="K82" s="24"/>
      <c r="L82" s="25"/>
      <c r="M82" s="26"/>
      <c r="N82" s="17" t="str">
        <f aca="false">IF(L82="","",L82*M82*1.21)</f>
        <v/>
      </c>
      <c r="O82" s="23"/>
      <c r="P82" s="16" t="str">
        <f aca="false">IF(A82="","",COUNTIF(Visitas!$B$5:$B$304,A82))</f>
        <v/>
      </c>
      <c r="Q82" s="17" t="str">
        <f aca="false">IF(A82="","",IF(COUNTIF(Ofertas!$B$5:$B$304,A82)=0,"",_xlfn.MAXIFS(Ofertas!$E$5:$E$304,Ofertas!$B$5:$B$304,A82)))</f>
        <v/>
      </c>
      <c r="R82" s="23"/>
      <c r="S82" s="24"/>
      <c r="T82" s="16" t="str">
        <f aca="true">IF(A82="","",IF(OR(O82="Vendido",O82="Alquilado",O82="Retirado",O82="Perdido"),"",IF(AND(S82&lt;&gt;"",S82&lt;TODAY()),"Acción atrasada · ","")&amp;IF(AND(K82&lt;&gt;"",K82&lt;TODAY()),"Encargo vencido",IF(AND(K82&lt;&gt;"",K82-TODAY()&lt;=Inicio!$C$8),"Encargo vence en "&amp;(K82-TODAY())&amp;" días",""))))</f>
        <v/>
      </c>
    </row>
    <row r="83" customFormat="false" ht="15" hidden="false" customHeight="false" outlineLevel="0" collapsed="false">
      <c r="A83" s="23"/>
      <c r="B83" s="24"/>
      <c r="C83" s="23"/>
      <c r="D83" s="23"/>
      <c r="E83" s="23"/>
      <c r="F83" s="23"/>
      <c r="G83" s="23"/>
      <c r="H83" s="23"/>
      <c r="I83" s="23"/>
      <c r="J83" s="23"/>
      <c r="K83" s="24"/>
      <c r="L83" s="25"/>
      <c r="M83" s="26"/>
      <c r="N83" s="17" t="str">
        <f aca="false">IF(L83="","",L83*M83*1.21)</f>
        <v/>
      </c>
      <c r="O83" s="23"/>
      <c r="P83" s="16" t="str">
        <f aca="false">IF(A83="","",COUNTIF(Visitas!$B$5:$B$304,A83))</f>
        <v/>
      </c>
      <c r="Q83" s="17" t="str">
        <f aca="false">IF(A83="","",IF(COUNTIF(Ofertas!$B$5:$B$304,A83)=0,"",_xlfn.MAXIFS(Ofertas!$E$5:$E$304,Ofertas!$B$5:$B$304,A83)))</f>
        <v/>
      </c>
      <c r="R83" s="23"/>
      <c r="S83" s="24"/>
      <c r="T83" s="16" t="str">
        <f aca="true">IF(A83="","",IF(OR(O83="Vendido",O83="Alquilado",O83="Retirado",O83="Perdido"),"",IF(AND(S83&lt;&gt;"",S83&lt;TODAY()),"Acción atrasada · ","")&amp;IF(AND(K83&lt;&gt;"",K83&lt;TODAY()),"Encargo vencido",IF(AND(K83&lt;&gt;"",K83-TODAY()&lt;=Inicio!$C$8),"Encargo vence en "&amp;(K83-TODAY())&amp;" días",""))))</f>
        <v/>
      </c>
    </row>
    <row r="84" customFormat="false" ht="15" hidden="false" customHeight="false" outlineLevel="0" collapsed="false">
      <c r="A84" s="23"/>
      <c r="B84" s="24"/>
      <c r="C84" s="23"/>
      <c r="D84" s="23"/>
      <c r="E84" s="23"/>
      <c r="F84" s="23"/>
      <c r="G84" s="23"/>
      <c r="H84" s="23"/>
      <c r="I84" s="23"/>
      <c r="J84" s="23"/>
      <c r="K84" s="24"/>
      <c r="L84" s="25"/>
      <c r="M84" s="26"/>
      <c r="N84" s="17" t="str">
        <f aca="false">IF(L84="","",L84*M84*1.21)</f>
        <v/>
      </c>
      <c r="O84" s="23"/>
      <c r="P84" s="16" t="str">
        <f aca="false">IF(A84="","",COUNTIF(Visitas!$B$5:$B$304,A84))</f>
        <v/>
      </c>
      <c r="Q84" s="17" t="str">
        <f aca="false">IF(A84="","",IF(COUNTIF(Ofertas!$B$5:$B$304,A84)=0,"",_xlfn.MAXIFS(Ofertas!$E$5:$E$304,Ofertas!$B$5:$B$304,A84)))</f>
        <v/>
      </c>
      <c r="R84" s="23"/>
      <c r="S84" s="24"/>
      <c r="T84" s="16" t="str">
        <f aca="true">IF(A84="","",IF(OR(O84="Vendido",O84="Alquilado",O84="Retirado",O84="Perdido"),"",IF(AND(S84&lt;&gt;"",S84&lt;TODAY()),"Acción atrasada · ","")&amp;IF(AND(K84&lt;&gt;"",K84&lt;TODAY()),"Encargo vencido",IF(AND(K84&lt;&gt;"",K84-TODAY()&lt;=Inicio!$C$8),"Encargo vence en "&amp;(K84-TODAY())&amp;" días",""))))</f>
        <v/>
      </c>
    </row>
    <row r="85" customFormat="false" ht="15" hidden="false" customHeight="false" outlineLevel="0" collapsed="false">
      <c r="A85" s="23"/>
      <c r="B85" s="24"/>
      <c r="C85" s="23"/>
      <c r="D85" s="23"/>
      <c r="E85" s="23"/>
      <c r="F85" s="23"/>
      <c r="G85" s="23"/>
      <c r="H85" s="23"/>
      <c r="I85" s="23"/>
      <c r="J85" s="23"/>
      <c r="K85" s="24"/>
      <c r="L85" s="25"/>
      <c r="M85" s="26"/>
      <c r="N85" s="17" t="str">
        <f aca="false">IF(L85="","",L85*M85*1.21)</f>
        <v/>
      </c>
      <c r="O85" s="23"/>
      <c r="P85" s="16" t="str">
        <f aca="false">IF(A85="","",COUNTIF(Visitas!$B$5:$B$304,A85))</f>
        <v/>
      </c>
      <c r="Q85" s="17" t="str">
        <f aca="false">IF(A85="","",IF(COUNTIF(Ofertas!$B$5:$B$304,A85)=0,"",_xlfn.MAXIFS(Ofertas!$E$5:$E$304,Ofertas!$B$5:$B$304,A85)))</f>
        <v/>
      </c>
      <c r="R85" s="23"/>
      <c r="S85" s="24"/>
      <c r="T85" s="16" t="str">
        <f aca="true">IF(A85="","",IF(OR(O85="Vendido",O85="Alquilado",O85="Retirado",O85="Perdido"),"",IF(AND(S85&lt;&gt;"",S85&lt;TODAY()),"Acción atrasada · ","")&amp;IF(AND(K85&lt;&gt;"",K85&lt;TODAY()),"Encargo vencido",IF(AND(K85&lt;&gt;"",K85-TODAY()&lt;=Inicio!$C$8),"Encargo vence en "&amp;(K85-TODAY())&amp;" días",""))))</f>
        <v/>
      </c>
    </row>
    <row r="86" customFormat="false" ht="15" hidden="false" customHeight="false" outlineLevel="0" collapsed="false">
      <c r="A86" s="23"/>
      <c r="B86" s="24"/>
      <c r="C86" s="23"/>
      <c r="D86" s="23"/>
      <c r="E86" s="23"/>
      <c r="F86" s="23"/>
      <c r="G86" s="23"/>
      <c r="H86" s="23"/>
      <c r="I86" s="23"/>
      <c r="J86" s="23"/>
      <c r="K86" s="24"/>
      <c r="L86" s="25"/>
      <c r="M86" s="26"/>
      <c r="N86" s="17" t="str">
        <f aca="false">IF(L86="","",L86*M86*1.21)</f>
        <v/>
      </c>
      <c r="O86" s="23"/>
      <c r="P86" s="16" t="str">
        <f aca="false">IF(A86="","",COUNTIF(Visitas!$B$5:$B$304,A86))</f>
        <v/>
      </c>
      <c r="Q86" s="17" t="str">
        <f aca="false">IF(A86="","",IF(COUNTIF(Ofertas!$B$5:$B$304,A86)=0,"",_xlfn.MAXIFS(Ofertas!$E$5:$E$304,Ofertas!$B$5:$B$304,A86)))</f>
        <v/>
      </c>
      <c r="R86" s="23"/>
      <c r="S86" s="24"/>
      <c r="T86" s="16" t="str">
        <f aca="true">IF(A86="","",IF(OR(O86="Vendido",O86="Alquilado",O86="Retirado",O86="Perdido"),"",IF(AND(S86&lt;&gt;"",S86&lt;TODAY()),"Acción atrasada · ","")&amp;IF(AND(K86&lt;&gt;"",K86&lt;TODAY()),"Encargo vencido",IF(AND(K86&lt;&gt;"",K86-TODAY()&lt;=Inicio!$C$8),"Encargo vence en "&amp;(K86-TODAY())&amp;" días",""))))</f>
        <v/>
      </c>
    </row>
    <row r="87" customFormat="false" ht="15" hidden="false" customHeight="false" outlineLevel="0" collapsed="false">
      <c r="A87" s="23"/>
      <c r="B87" s="24"/>
      <c r="C87" s="23"/>
      <c r="D87" s="23"/>
      <c r="E87" s="23"/>
      <c r="F87" s="23"/>
      <c r="G87" s="23"/>
      <c r="H87" s="23"/>
      <c r="I87" s="23"/>
      <c r="J87" s="23"/>
      <c r="K87" s="24"/>
      <c r="L87" s="25"/>
      <c r="M87" s="26"/>
      <c r="N87" s="17" t="str">
        <f aca="false">IF(L87="","",L87*M87*1.21)</f>
        <v/>
      </c>
      <c r="O87" s="23"/>
      <c r="P87" s="16" t="str">
        <f aca="false">IF(A87="","",COUNTIF(Visitas!$B$5:$B$304,A87))</f>
        <v/>
      </c>
      <c r="Q87" s="17" t="str">
        <f aca="false">IF(A87="","",IF(COUNTIF(Ofertas!$B$5:$B$304,A87)=0,"",_xlfn.MAXIFS(Ofertas!$E$5:$E$304,Ofertas!$B$5:$B$304,A87)))</f>
        <v/>
      </c>
      <c r="R87" s="23"/>
      <c r="S87" s="24"/>
      <c r="T87" s="16" t="str">
        <f aca="true">IF(A87="","",IF(OR(O87="Vendido",O87="Alquilado",O87="Retirado",O87="Perdido"),"",IF(AND(S87&lt;&gt;"",S87&lt;TODAY()),"Acción atrasada · ","")&amp;IF(AND(K87&lt;&gt;"",K87&lt;TODAY()),"Encargo vencido",IF(AND(K87&lt;&gt;"",K87-TODAY()&lt;=Inicio!$C$8),"Encargo vence en "&amp;(K87-TODAY())&amp;" días",""))))</f>
        <v/>
      </c>
    </row>
    <row r="88" customFormat="false" ht="15" hidden="false" customHeight="false" outlineLevel="0" collapsed="false">
      <c r="A88" s="23"/>
      <c r="B88" s="24"/>
      <c r="C88" s="23"/>
      <c r="D88" s="23"/>
      <c r="E88" s="23"/>
      <c r="F88" s="23"/>
      <c r="G88" s="23"/>
      <c r="H88" s="23"/>
      <c r="I88" s="23"/>
      <c r="J88" s="23"/>
      <c r="K88" s="24"/>
      <c r="L88" s="25"/>
      <c r="M88" s="26"/>
      <c r="N88" s="17" t="str">
        <f aca="false">IF(L88="","",L88*M88*1.21)</f>
        <v/>
      </c>
      <c r="O88" s="23"/>
      <c r="P88" s="16" t="str">
        <f aca="false">IF(A88="","",COUNTIF(Visitas!$B$5:$B$304,A88))</f>
        <v/>
      </c>
      <c r="Q88" s="17" t="str">
        <f aca="false">IF(A88="","",IF(COUNTIF(Ofertas!$B$5:$B$304,A88)=0,"",_xlfn.MAXIFS(Ofertas!$E$5:$E$304,Ofertas!$B$5:$B$304,A88)))</f>
        <v/>
      </c>
      <c r="R88" s="23"/>
      <c r="S88" s="24"/>
      <c r="T88" s="16" t="str">
        <f aca="true">IF(A88="","",IF(OR(O88="Vendido",O88="Alquilado",O88="Retirado",O88="Perdido"),"",IF(AND(S88&lt;&gt;"",S88&lt;TODAY()),"Acción atrasada · ","")&amp;IF(AND(K88&lt;&gt;"",K88&lt;TODAY()),"Encargo vencido",IF(AND(K88&lt;&gt;"",K88-TODAY()&lt;=Inicio!$C$8),"Encargo vence en "&amp;(K88-TODAY())&amp;" días",""))))</f>
        <v/>
      </c>
    </row>
    <row r="89" customFormat="false" ht="15" hidden="false" customHeight="false" outlineLevel="0" collapsed="false">
      <c r="A89" s="23"/>
      <c r="B89" s="24"/>
      <c r="C89" s="23"/>
      <c r="D89" s="23"/>
      <c r="E89" s="23"/>
      <c r="F89" s="23"/>
      <c r="G89" s="23"/>
      <c r="H89" s="23"/>
      <c r="I89" s="23"/>
      <c r="J89" s="23"/>
      <c r="K89" s="24"/>
      <c r="L89" s="25"/>
      <c r="M89" s="26"/>
      <c r="N89" s="17" t="str">
        <f aca="false">IF(L89="","",L89*M89*1.21)</f>
        <v/>
      </c>
      <c r="O89" s="23"/>
      <c r="P89" s="16" t="str">
        <f aca="false">IF(A89="","",COUNTIF(Visitas!$B$5:$B$304,A89))</f>
        <v/>
      </c>
      <c r="Q89" s="17" t="str">
        <f aca="false">IF(A89="","",IF(COUNTIF(Ofertas!$B$5:$B$304,A89)=0,"",_xlfn.MAXIFS(Ofertas!$E$5:$E$304,Ofertas!$B$5:$B$304,A89)))</f>
        <v/>
      </c>
      <c r="R89" s="23"/>
      <c r="S89" s="24"/>
      <c r="T89" s="16" t="str">
        <f aca="true">IF(A89="","",IF(OR(O89="Vendido",O89="Alquilado",O89="Retirado",O89="Perdido"),"",IF(AND(S89&lt;&gt;"",S89&lt;TODAY()),"Acción atrasada · ","")&amp;IF(AND(K89&lt;&gt;"",K89&lt;TODAY()),"Encargo vencido",IF(AND(K89&lt;&gt;"",K89-TODAY()&lt;=Inicio!$C$8),"Encargo vence en "&amp;(K89-TODAY())&amp;" días",""))))</f>
        <v/>
      </c>
    </row>
    <row r="90" customFormat="false" ht="15" hidden="false" customHeight="false" outlineLevel="0" collapsed="false">
      <c r="A90" s="23"/>
      <c r="B90" s="24"/>
      <c r="C90" s="23"/>
      <c r="D90" s="23"/>
      <c r="E90" s="23"/>
      <c r="F90" s="23"/>
      <c r="G90" s="23"/>
      <c r="H90" s="23"/>
      <c r="I90" s="23"/>
      <c r="J90" s="23"/>
      <c r="K90" s="24"/>
      <c r="L90" s="25"/>
      <c r="M90" s="26"/>
      <c r="N90" s="17" t="str">
        <f aca="false">IF(L90="","",L90*M90*1.21)</f>
        <v/>
      </c>
      <c r="O90" s="23"/>
      <c r="P90" s="16" t="str">
        <f aca="false">IF(A90="","",COUNTIF(Visitas!$B$5:$B$304,A90))</f>
        <v/>
      </c>
      <c r="Q90" s="17" t="str">
        <f aca="false">IF(A90="","",IF(COUNTIF(Ofertas!$B$5:$B$304,A90)=0,"",_xlfn.MAXIFS(Ofertas!$E$5:$E$304,Ofertas!$B$5:$B$304,A90)))</f>
        <v/>
      </c>
      <c r="R90" s="23"/>
      <c r="S90" s="24"/>
      <c r="T90" s="16" t="str">
        <f aca="true">IF(A90="","",IF(OR(O90="Vendido",O90="Alquilado",O90="Retirado",O90="Perdido"),"",IF(AND(S90&lt;&gt;"",S90&lt;TODAY()),"Acción atrasada · ","")&amp;IF(AND(K90&lt;&gt;"",K90&lt;TODAY()),"Encargo vencido",IF(AND(K90&lt;&gt;"",K90-TODAY()&lt;=Inicio!$C$8),"Encargo vence en "&amp;(K90-TODAY())&amp;" días",""))))</f>
        <v/>
      </c>
    </row>
    <row r="91" customFormat="false" ht="15" hidden="false" customHeight="false" outlineLevel="0" collapsed="false">
      <c r="A91" s="23"/>
      <c r="B91" s="24"/>
      <c r="C91" s="23"/>
      <c r="D91" s="23"/>
      <c r="E91" s="23"/>
      <c r="F91" s="23"/>
      <c r="G91" s="23"/>
      <c r="H91" s="23"/>
      <c r="I91" s="23"/>
      <c r="J91" s="23"/>
      <c r="K91" s="24"/>
      <c r="L91" s="25"/>
      <c r="M91" s="26"/>
      <c r="N91" s="17" t="str">
        <f aca="false">IF(L91="","",L91*M91*1.21)</f>
        <v/>
      </c>
      <c r="O91" s="23"/>
      <c r="P91" s="16" t="str">
        <f aca="false">IF(A91="","",COUNTIF(Visitas!$B$5:$B$304,A91))</f>
        <v/>
      </c>
      <c r="Q91" s="17" t="str">
        <f aca="false">IF(A91="","",IF(COUNTIF(Ofertas!$B$5:$B$304,A91)=0,"",_xlfn.MAXIFS(Ofertas!$E$5:$E$304,Ofertas!$B$5:$B$304,A91)))</f>
        <v/>
      </c>
      <c r="R91" s="23"/>
      <c r="S91" s="24"/>
      <c r="T91" s="16" t="str">
        <f aca="true">IF(A91="","",IF(OR(O91="Vendido",O91="Alquilado",O91="Retirado",O91="Perdido"),"",IF(AND(S91&lt;&gt;"",S91&lt;TODAY()),"Acción atrasada · ","")&amp;IF(AND(K91&lt;&gt;"",K91&lt;TODAY()),"Encargo vencido",IF(AND(K91&lt;&gt;"",K91-TODAY()&lt;=Inicio!$C$8),"Encargo vence en "&amp;(K91-TODAY())&amp;" días",""))))</f>
        <v/>
      </c>
    </row>
    <row r="92" customFormat="false" ht="15" hidden="false" customHeight="false" outlineLevel="0" collapsed="false">
      <c r="A92" s="23"/>
      <c r="B92" s="24"/>
      <c r="C92" s="23"/>
      <c r="D92" s="23"/>
      <c r="E92" s="23"/>
      <c r="F92" s="23"/>
      <c r="G92" s="23"/>
      <c r="H92" s="23"/>
      <c r="I92" s="23"/>
      <c r="J92" s="23"/>
      <c r="K92" s="24"/>
      <c r="L92" s="25"/>
      <c r="M92" s="26"/>
      <c r="N92" s="17" t="str">
        <f aca="false">IF(L92="","",L92*M92*1.21)</f>
        <v/>
      </c>
      <c r="O92" s="23"/>
      <c r="P92" s="16" t="str">
        <f aca="false">IF(A92="","",COUNTIF(Visitas!$B$5:$B$304,A92))</f>
        <v/>
      </c>
      <c r="Q92" s="17" t="str">
        <f aca="false">IF(A92="","",IF(COUNTIF(Ofertas!$B$5:$B$304,A92)=0,"",_xlfn.MAXIFS(Ofertas!$E$5:$E$304,Ofertas!$B$5:$B$304,A92)))</f>
        <v/>
      </c>
      <c r="R92" s="23"/>
      <c r="S92" s="24"/>
      <c r="T92" s="16" t="str">
        <f aca="true">IF(A92="","",IF(OR(O92="Vendido",O92="Alquilado",O92="Retirado",O92="Perdido"),"",IF(AND(S92&lt;&gt;"",S92&lt;TODAY()),"Acción atrasada · ","")&amp;IF(AND(K92&lt;&gt;"",K92&lt;TODAY()),"Encargo vencido",IF(AND(K92&lt;&gt;"",K92-TODAY()&lt;=Inicio!$C$8),"Encargo vence en "&amp;(K92-TODAY())&amp;" días",""))))</f>
        <v/>
      </c>
    </row>
    <row r="93" customFormat="false" ht="15" hidden="false" customHeight="false" outlineLevel="0" collapsed="false">
      <c r="A93" s="23"/>
      <c r="B93" s="24"/>
      <c r="C93" s="23"/>
      <c r="D93" s="23"/>
      <c r="E93" s="23"/>
      <c r="F93" s="23"/>
      <c r="G93" s="23"/>
      <c r="H93" s="23"/>
      <c r="I93" s="23"/>
      <c r="J93" s="23"/>
      <c r="K93" s="24"/>
      <c r="L93" s="25"/>
      <c r="M93" s="26"/>
      <c r="N93" s="17" t="str">
        <f aca="false">IF(L93="","",L93*M93*1.21)</f>
        <v/>
      </c>
      <c r="O93" s="23"/>
      <c r="P93" s="16" t="str">
        <f aca="false">IF(A93="","",COUNTIF(Visitas!$B$5:$B$304,A93))</f>
        <v/>
      </c>
      <c r="Q93" s="17" t="str">
        <f aca="false">IF(A93="","",IF(COUNTIF(Ofertas!$B$5:$B$304,A93)=0,"",_xlfn.MAXIFS(Ofertas!$E$5:$E$304,Ofertas!$B$5:$B$304,A93)))</f>
        <v/>
      </c>
      <c r="R93" s="23"/>
      <c r="S93" s="24"/>
      <c r="T93" s="16" t="str">
        <f aca="true">IF(A93="","",IF(OR(O93="Vendido",O93="Alquilado",O93="Retirado",O93="Perdido"),"",IF(AND(S93&lt;&gt;"",S93&lt;TODAY()),"Acción atrasada · ","")&amp;IF(AND(K93&lt;&gt;"",K93&lt;TODAY()),"Encargo vencido",IF(AND(K93&lt;&gt;"",K93-TODAY()&lt;=Inicio!$C$8),"Encargo vence en "&amp;(K93-TODAY())&amp;" días",""))))</f>
        <v/>
      </c>
    </row>
    <row r="94" customFormat="false" ht="15" hidden="false" customHeight="false" outlineLevel="0" collapsed="false">
      <c r="A94" s="23"/>
      <c r="B94" s="24"/>
      <c r="C94" s="23"/>
      <c r="D94" s="23"/>
      <c r="E94" s="23"/>
      <c r="F94" s="23"/>
      <c r="G94" s="23"/>
      <c r="H94" s="23"/>
      <c r="I94" s="23"/>
      <c r="J94" s="23"/>
      <c r="K94" s="24"/>
      <c r="L94" s="25"/>
      <c r="M94" s="26"/>
      <c r="N94" s="17" t="str">
        <f aca="false">IF(L94="","",L94*M94*1.21)</f>
        <v/>
      </c>
      <c r="O94" s="23"/>
      <c r="P94" s="16" t="str">
        <f aca="false">IF(A94="","",COUNTIF(Visitas!$B$5:$B$304,A94))</f>
        <v/>
      </c>
      <c r="Q94" s="17" t="str">
        <f aca="false">IF(A94="","",IF(COUNTIF(Ofertas!$B$5:$B$304,A94)=0,"",_xlfn.MAXIFS(Ofertas!$E$5:$E$304,Ofertas!$B$5:$B$304,A94)))</f>
        <v/>
      </c>
      <c r="R94" s="23"/>
      <c r="S94" s="24"/>
      <c r="T94" s="16" t="str">
        <f aca="true">IF(A94="","",IF(OR(O94="Vendido",O94="Alquilado",O94="Retirado",O94="Perdido"),"",IF(AND(S94&lt;&gt;"",S94&lt;TODAY()),"Acción atrasada · ","")&amp;IF(AND(K94&lt;&gt;"",K94&lt;TODAY()),"Encargo vencido",IF(AND(K94&lt;&gt;"",K94-TODAY()&lt;=Inicio!$C$8),"Encargo vence en "&amp;(K94-TODAY())&amp;" días",""))))</f>
        <v/>
      </c>
    </row>
    <row r="95" customFormat="false" ht="15" hidden="false" customHeight="false" outlineLevel="0" collapsed="false">
      <c r="A95" s="23"/>
      <c r="B95" s="24"/>
      <c r="C95" s="23"/>
      <c r="D95" s="23"/>
      <c r="E95" s="23"/>
      <c r="F95" s="23"/>
      <c r="G95" s="23"/>
      <c r="H95" s="23"/>
      <c r="I95" s="23"/>
      <c r="J95" s="23"/>
      <c r="K95" s="24"/>
      <c r="L95" s="25"/>
      <c r="M95" s="26"/>
      <c r="N95" s="17" t="str">
        <f aca="false">IF(L95="","",L95*M95*1.21)</f>
        <v/>
      </c>
      <c r="O95" s="23"/>
      <c r="P95" s="16" t="str">
        <f aca="false">IF(A95="","",COUNTIF(Visitas!$B$5:$B$304,A95))</f>
        <v/>
      </c>
      <c r="Q95" s="17" t="str">
        <f aca="false">IF(A95="","",IF(COUNTIF(Ofertas!$B$5:$B$304,A95)=0,"",_xlfn.MAXIFS(Ofertas!$E$5:$E$304,Ofertas!$B$5:$B$304,A95)))</f>
        <v/>
      </c>
      <c r="R95" s="23"/>
      <c r="S95" s="24"/>
      <c r="T95" s="16" t="str">
        <f aca="true">IF(A95="","",IF(OR(O95="Vendido",O95="Alquilado",O95="Retirado",O95="Perdido"),"",IF(AND(S95&lt;&gt;"",S95&lt;TODAY()),"Acción atrasada · ","")&amp;IF(AND(K95&lt;&gt;"",K95&lt;TODAY()),"Encargo vencido",IF(AND(K95&lt;&gt;"",K95-TODAY()&lt;=Inicio!$C$8),"Encargo vence en "&amp;(K95-TODAY())&amp;" días",""))))</f>
        <v/>
      </c>
    </row>
    <row r="96" customFormat="false" ht="15" hidden="false" customHeight="false" outlineLevel="0" collapsed="false">
      <c r="A96" s="23"/>
      <c r="B96" s="24"/>
      <c r="C96" s="23"/>
      <c r="D96" s="23"/>
      <c r="E96" s="23"/>
      <c r="F96" s="23"/>
      <c r="G96" s="23"/>
      <c r="H96" s="23"/>
      <c r="I96" s="23"/>
      <c r="J96" s="23"/>
      <c r="K96" s="24"/>
      <c r="L96" s="25"/>
      <c r="M96" s="26"/>
      <c r="N96" s="17" t="str">
        <f aca="false">IF(L96="","",L96*M96*1.21)</f>
        <v/>
      </c>
      <c r="O96" s="23"/>
      <c r="P96" s="16" t="str">
        <f aca="false">IF(A96="","",COUNTIF(Visitas!$B$5:$B$304,A96))</f>
        <v/>
      </c>
      <c r="Q96" s="17" t="str">
        <f aca="false">IF(A96="","",IF(COUNTIF(Ofertas!$B$5:$B$304,A96)=0,"",_xlfn.MAXIFS(Ofertas!$E$5:$E$304,Ofertas!$B$5:$B$304,A96)))</f>
        <v/>
      </c>
      <c r="R96" s="23"/>
      <c r="S96" s="24"/>
      <c r="T96" s="16" t="str">
        <f aca="true">IF(A96="","",IF(OR(O96="Vendido",O96="Alquilado",O96="Retirado",O96="Perdido"),"",IF(AND(S96&lt;&gt;"",S96&lt;TODAY()),"Acción atrasada · ","")&amp;IF(AND(K96&lt;&gt;"",K96&lt;TODAY()),"Encargo vencido",IF(AND(K96&lt;&gt;"",K96-TODAY()&lt;=Inicio!$C$8),"Encargo vence en "&amp;(K96-TODAY())&amp;" días",""))))</f>
        <v/>
      </c>
    </row>
    <row r="97" customFormat="false" ht="15" hidden="false" customHeight="false" outlineLevel="0" collapsed="false">
      <c r="A97" s="23"/>
      <c r="B97" s="24"/>
      <c r="C97" s="23"/>
      <c r="D97" s="23"/>
      <c r="E97" s="23"/>
      <c r="F97" s="23"/>
      <c r="G97" s="23"/>
      <c r="H97" s="23"/>
      <c r="I97" s="23"/>
      <c r="J97" s="23"/>
      <c r="K97" s="24"/>
      <c r="L97" s="25"/>
      <c r="M97" s="26"/>
      <c r="N97" s="17" t="str">
        <f aca="false">IF(L97="","",L97*M97*1.21)</f>
        <v/>
      </c>
      <c r="O97" s="23"/>
      <c r="P97" s="16" t="str">
        <f aca="false">IF(A97="","",COUNTIF(Visitas!$B$5:$B$304,A97))</f>
        <v/>
      </c>
      <c r="Q97" s="17" t="str">
        <f aca="false">IF(A97="","",IF(COUNTIF(Ofertas!$B$5:$B$304,A97)=0,"",_xlfn.MAXIFS(Ofertas!$E$5:$E$304,Ofertas!$B$5:$B$304,A97)))</f>
        <v/>
      </c>
      <c r="R97" s="23"/>
      <c r="S97" s="24"/>
      <c r="T97" s="16" t="str">
        <f aca="true">IF(A97="","",IF(OR(O97="Vendido",O97="Alquilado",O97="Retirado",O97="Perdido"),"",IF(AND(S97&lt;&gt;"",S97&lt;TODAY()),"Acción atrasada · ","")&amp;IF(AND(K97&lt;&gt;"",K97&lt;TODAY()),"Encargo vencido",IF(AND(K97&lt;&gt;"",K97-TODAY()&lt;=Inicio!$C$8),"Encargo vence en "&amp;(K97-TODAY())&amp;" días",""))))</f>
        <v/>
      </c>
    </row>
    <row r="98" customFormat="false" ht="15" hidden="false" customHeight="false" outlineLevel="0" collapsed="false">
      <c r="A98" s="23"/>
      <c r="B98" s="24"/>
      <c r="C98" s="23"/>
      <c r="D98" s="23"/>
      <c r="E98" s="23"/>
      <c r="F98" s="23"/>
      <c r="G98" s="23"/>
      <c r="H98" s="23"/>
      <c r="I98" s="23"/>
      <c r="J98" s="23"/>
      <c r="K98" s="24"/>
      <c r="L98" s="25"/>
      <c r="M98" s="26"/>
      <c r="N98" s="17" t="str">
        <f aca="false">IF(L98="","",L98*M98*1.21)</f>
        <v/>
      </c>
      <c r="O98" s="23"/>
      <c r="P98" s="16" t="str">
        <f aca="false">IF(A98="","",COUNTIF(Visitas!$B$5:$B$304,A98))</f>
        <v/>
      </c>
      <c r="Q98" s="17" t="str">
        <f aca="false">IF(A98="","",IF(COUNTIF(Ofertas!$B$5:$B$304,A98)=0,"",_xlfn.MAXIFS(Ofertas!$E$5:$E$304,Ofertas!$B$5:$B$304,A98)))</f>
        <v/>
      </c>
      <c r="R98" s="23"/>
      <c r="S98" s="24"/>
      <c r="T98" s="16" t="str">
        <f aca="true">IF(A98="","",IF(OR(O98="Vendido",O98="Alquilado",O98="Retirado",O98="Perdido"),"",IF(AND(S98&lt;&gt;"",S98&lt;TODAY()),"Acción atrasada · ","")&amp;IF(AND(K98&lt;&gt;"",K98&lt;TODAY()),"Encargo vencido",IF(AND(K98&lt;&gt;"",K98-TODAY()&lt;=Inicio!$C$8),"Encargo vence en "&amp;(K98-TODAY())&amp;" días",""))))</f>
        <v/>
      </c>
    </row>
    <row r="99" customFormat="false" ht="15" hidden="false" customHeight="false" outlineLevel="0" collapsed="false">
      <c r="A99" s="23"/>
      <c r="B99" s="24"/>
      <c r="C99" s="23"/>
      <c r="D99" s="23"/>
      <c r="E99" s="23"/>
      <c r="F99" s="23"/>
      <c r="G99" s="23"/>
      <c r="H99" s="23"/>
      <c r="I99" s="23"/>
      <c r="J99" s="23"/>
      <c r="K99" s="24"/>
      <c r="L99" s="25"/>
      <c r="M99" s="26"/>
      <c r="N99" s="17" t="str">
        <f aca="false">IF(L99="","",L99*M99*1.21)</f>
        <v/>
      </c>
      <c r="O99" s="23"/>
      <c r="P99" s="16" t="str">
        <f aca="false">IF(A99="","",COUNTIF(Visitas!$B$5:$B$304,A99))</f>
        <v/>
      </c>
      <c r="Q99" s="17" t="str">
        <f aca="false">IF(A99="","",IF(COUNTIF(Ofertas!$B$5:$B$304,A99)=0,"",_xlfn.MAXIFS(Ofertas!$E$5:$E$304,Ofertas!$B$5:$B$304,A99)))</f>
        <v/>
      </c>
      <c r="R99" s="23"/>
      <c r="S99" s="24"/>
      <c r="T99" s="16" t="str">
        <f aca="true">IF(A99="","",IF(OR(O99="Vendido",O99="Alquilado",O99="Retirado",O99="Perdido"),"",IF(AND(S99&lt;&gt;"",S99&lt;TODAY()),"Acción atrasada · ","")&amp;IF(AND(K99&lt;&gt;"",K99&lt;TODAY()),"Encargo vencido",IF(AND(K99&lt;&gt;"",K99-TODAY()&lt;=Inicio!$C$8),"Encargo vence en "&amp;(K99-TODAY())&amp;" días",""))))</f>
        <v/>
      </c>
    </row>
    <row r="100" customFormat="false" ht="15" hidden="false" customHeight="false" outlineLevel="0" collapsed="false">
      <c r="A100" s="23"/>
      <c r="B100" s="24"/>
      <c r="C100" s="23"/>
      <c r="D100" s="23"/>
      <c r="E100" s="23"/>
      <c r="F100" s="23"/>
      <c r="G100" s="23"/>
      <c r="H100" s="23"/>
      <c r="I100" s="23"/>
      <c r="J100" s="23"/>
      <c r="K100" s="24"/>
      <c r="L100" s="25"/>
      <c r="M100" s="26"/>
      <c r="N100" s="17" t="str">
        <f aca="false">IF(L100="","",L100*M100*1.21)</f>
        <v/>
      </c>
      <c r="O100" s="23"/>
      <c r="P100" s="16" t="str">
        <f aca="false">IF(A100="","",COUNTIF(Visitas!$B$5:$B$304,A100))</f>
        <v/>
      </c>
      <c r="Q100" s="17" t="str">
        <f aca="false">IF(A100="","",IF(COUNTIF(Ofertas!$B$5:$B$304,A100)=0,"",_xlfn.MAXIFS(Ofertas!$E$5:$E$304,Ofertas!$B$5:$B$304,A100)))</f>
        <v/>
      </c>
      <c r="R100" s="23"/>
      <c r="S100" s="24"/>
      <c r="T100" s="16" t="str">
        <f aca="true">IF(A100="","",IF(OR(O100="Vendido",O100="Alquilado",O100="Retirado",O100="Perdido"),"",IF(AND(S100&lt;&gt;"",S100&lt;TODAY()),"Acción atrasada · ","")&amp;IF(AND(K100&lt;&gt;"",K100&lt;TODAY()),"Encargo vencido",IF(AND(K100&lt;&gt;"",K100-TODAY()&lt;=Inicio!$C$8),"Encargo vence en "&amp;(K100-TODAY())&amp;" días",""))))</f>
        <v/>
      </c>
    </row>
    <row r="101" customFormat="false" ht="15" hidden="false" customHeight="false" outlineLevel="0" collapsed="false">
      <c r="A101" s="23"/>
      <c r="B101" s="24"/>
      <c r="C101" s="23"/>
      <c r="D101" s="23"/>
      <c r="E101" s="23"/>
      <c r="F101" s="23"/>
      <c r="G101" s="23"/>
      <c r="H101" s="23"/>
      <c r="I101" s="23"/>
      <c r="J101" s="23"/>
      <c r="K101" s="24"/>
      <c r="L101" s="25"/>
      <c r="M101" s="26"/>
      <c r="N101" s="17" t="str">
        <f aca="false">IF(L101="","",L101*M101*1.21)</f>
        <v/>
      </c>
      <c r="O101" s="23"/>
      <c r="P101" s="16" t="str">
        <f aca="false">IF(A101="","",COUNTIF(Visitas!$B$5:$B$304,A101))</f>
        <v/>
      </c>
      <c r="Q101" s="17" t="str">
        <f aca="false">IF(A101="","",IF(COUNTIF(Ofertas!$B$5:$B$304,A101)=0,"",_xlfn.MAXIFS(Ofertas!$E$5:$E$304,Ofertas!$B$5:$B$304,A101)))</f>
        <v/>
      </c>
      <c r="R101" s="23"/>
      <c r="S101" s="24"/>
      <c r="T101" s="16" t="str">
        <f aca="true">IF(A101="","",IF(OR(O101="Vendido",O101="Alquilado",O101="Retirado",O101="Perdido"),"",IF(AND(S101&lt;&gt;"",S101&lt;TODAY()),"Acción atrasada · ","")&amp;IF(AND(K101&lt;&gt;"",K101&lt;TODAY()),"Encargo vencido",IF(AND(K101&lt;&gt;"",K101-TODAY()&lt;=Inicio!$C$8),"Encargo vence en "&amp;(K101-TODAY())&amp;" días",""))))</f>
        <v/>
      </c>
    </row>
    <row r="102" customFormat="false" ht="15" hidden="false" customHeight="false" outlineLevel="0" collapsed="false">
      <c r="A102" s="23"/>
      <c r="B102" s="24"/>
      <c r="C102" s="23"/>
      <c r="D102" s="23"/>
      <c r="E102" s="23"/>
      <c r="F102" s="23"/>
      <c r="G102" s="23"/>
      <c r="H102" s="23"/>
      <c r="I102" s="23"/>
      <c r="J102" s="23"/>
      <c r="K102" s="24"/>
      <c r="L102" s="25"/>
      <c r="M102" s="26"/>
      <c r="N102" s="17" t="str">
        <f aca="false">IF(L102="","",L102*M102*1.21)</f>
        <v/>
      </c>
      <c r="O102" s="23"/>
      <c r="P102" s="16" t="str">
        <f aca="false">IF(A102="","",COUNTIF(Visitas!$B$5:$B$304,A102))</f>
        <v/>
      </c>
      <c r="Q102" s="17" t="str">
        <f aca="false">IF(A102="","",IF(COUNTIF(Ofertas!$B$5:$B$304,A102)=0,"",_xlfn.MAXIFS(Ofertas!$E$5:$E$304,Ofertas!$B$5:$B$304,A102)))</f>
        <v/>
      </c>
      <c r="R102" s="23"/>
      <c r="S102" s="24"/>
      <c r="T102" s="16" t="str">
        <f aca="true">IF(A102="","",IF(OR(O102="Vendido",O102="Alquilado",O102="Retirado",O102="Perdido"),"",IF(AND(S102&lt;&gt;"",S102&lt;TODAY()),"Acción atrasada · ","")&amp;IF(AND(K102&lt;&gt;"",K102&lt;TODAY()),"Encargo vencido",IF(AND(K102&lt;&gt;"",K102-TODAY()&lt;=Inicio!$C$8),"Encargo vence en "&amp;(K102-TODAY())&amp;" días",""))))</f>
        <v/>
      </c>
    </row>
    <row r="103" customFormat="false" ht="15" hidden="false" customHeight="false" outlineLevel="0" collapsed="false">
      <c r="A103" s="23"/>
      <c r="B103" s="24"/>
      <c r="C103" s="23"/>
      <c r="D103" s="23"/>
      <c r="E103" s="23"/>
      <c r="F103" s="23"/>
      <c r="G103" s="23"/>
      <c r="H103" s="23"/>
      <c r="I103" s="23"/>
      <c r="J103" s="23"/>
      <c r="K103" s="24"/>
      <c r="L103" s="25"/>
      <c r="M103" s="26"/>
      <c r="N103" s="17" t="str">
        <f aca="false">IF(L103="","",L103*M103*1.21)</f>
        <v/>
      </c>
      <c r="O103" s="23"/>
      <c r="P103" s="16" t="str">
        <f aca="false">IF(A103="","",COUNTIF(Visitas!$B$5:$B$304,A103))</f>
        <v/>
      </c>
      <c r="Q103" s="17" t="str">
        <f aca="false">IF(A103="","",IF(COUNTIF(Ofertas!$B$5:$B$304,A103)=0,"",_xlfn.MAXIFS(Ofertas!$E$5:$E$304,Ofertas!$B$5:$B$304,A103)))</f>
        <v/>
      </c>
      <c r="R103" s="23"/>
      <c r="S103" s="24"/>
      <c r="T103" s="16" t="str">
        <f aca="true">IF(A103="","",IF(OR(O103="Vendido",O103="Alquilado",O103="Retirado",O103="Perdido"),"",IF(AND(S103&lt;&gt;"",S103&lt;TODAY()),"Acción atrasada · ","")&amp;IF(AND(K103&lt;&gt;"",K103&lt;TODAY()),"Encargo vencido",IF(AND(K103&lt;&gt;"",K103-TODAY()&lt;=Inicio!$C$8),"Encargo vence en "&amp;(K103-TODAY())&amp;" días",""))))</f>
        <v/>
      </c>
    </row>
    <row r="104" customFormat="false" ht="15" hidden="false" customHeight="false" outlineLevel="0" collapsed="false">
      <c r="A104" s="23"/>
      <c r="B104" s="24"/>
      <c r="C104" s="23"/>
      <c r="D104" s="23"/>
      <c r="E104" s="23"/>
      <c r="F104" s="23"/>
      <c r="G104" s="23"/>
      <c r="H104" s="23"/>
      <c r="I104" s="23"/>
      <c r="J104" s="23"/>
      <c r="K104" s="24"/>
      <c r="L104" s="25"/>
      <c r="M104" s="26"/>
      <c r="N104" s="17" t="str">
        <f aca="false">IF(L104="","",L104*M104*1.21)</f>
        <v/>
      </c>
      <c r="O104" s="23"/>
      <c r="P104" s="16" t="str">
        <f aca="false">IF(A104="","",COUNTIF(Visitas!$B$5:$B$304,A104))</f>
        <v/>
      </c>
      <c r="Q104" s="17" t="str">
        <f aca="false">IF(A104="","",IF(COUNTIF(Ofertas!$B$5:$B$304,A104)=0,"",_xlfn.MAXIFS(Ofertas!$E$5:$E$304,Ofertas!$B$5:$B$304,A104)))</f>
        <v/>
      </c>
      <c r="R104" s="23"/>
      <c r="S104" s="24"/>
      <c r="T104" s="16" t="str">
        <f aca="true">IF(A104="","",IF(OR(O104="Vendido",O104="Alquilado",O104="Retirado",O104="Perdido"),"",IF(AND(S104&lt;&gt;"",S104&lt;TODAY()),"Acción atrasada · ","")&amp;IF(AND(K104&lt;&gt;"",K104&lt;TODAY()),"Encargo vencido",IF(AND(K104&lt;&gt;"",K104-TODAY()&lt;=Inicio!$C$8),"Encargo vence en "&amp;(K104-TODAY())&amp;" días",""))))</f>
        <v/>
      </c>
    </row>
    <row r="105" customFormat="false" ht="15" hidden="false" customHeight="false" outlineLevel="0" collapsed="false">
      <c r="A105" s="23"/>
      <c r="B105" s="24"/>
      <c r="C105" s="23"/>
      <c r="D105" s="23"/>
      <c r="E105" s="23"/>
      <c r="F105" s="23"/>
      <c r="G105" s="23"/>
      <c r="H105" s="23"/>
      <c r="I105" s="23"/>
      <c r="J105" s="23"/>
      <c r="K105" s="24"/>
      <c r="L105" s="25"/>
      <c r="M105" s="26"/>
      <c r="N105" s="17" t="str">
        <f aca="false">IF(L105="","",L105*M105*1.21)</f>
        <v/>
      </c>
      <c r="O105" s="23"/>
      <c r="P105" s="16" t="str">
        <f aca="false">IF(A105="","",COUNTIF(Visitas!$B$5:$B$304,A105))</f>
        <v/>
      </c>
      <c r="Q105" s="17" t="str">
        <f aca="false">IF(A105="","",IF(COUNTIF(Ofertas!$B$5:$B$304,A105)=0,"",_xlfn.MAXIFS(Ofertas!$E$5:$E$304,Ofertas!$B$5:$B$304,A105)))</f>
        <v/>
      </c>
      <c r="R105" s="23"/>
      <c r="S105" s="24"/>
      <c r="T105" s="16" t="str">
        <f aca="true">IF(A105="","",IF(OR(O105="Vendido",O105="Alquilado",O105="Retirado",O105="Perdido"),"",IF(AND(S105&lt;&gt;"",S105&lt;TODAY()),"Acción atrasada · ","")&amp;IF(AND(K105&lt;&gt;"",K105&lt;TODAY()),"Encargo vencido",IF(AND(K105&lt;&gt;"",K105-TODAY()&lt;=Inicio!$C$8),"Encargo vence en "&amp;(K105-TODAY())&amp;" días",""))))</f>
        <v/>
      </c>
    </row>
    <row r="106" customFormat="false" ht="15" hidden="false" customHeight="false" outlineLevel="0" collapsed="false">
      <c r="A106" s="23"/>
      <c r="B106" s="24"/>
      <c r="C106" s="23"/>
      <c r="D106" s="23"/>
      <c r="E106" s="23"/>
      <c r="F106" s="23"/>
      <c r="G106" s="23"/>
      <c r="H106" s="23"/>
      <c r="I106" s="23"/>
      <c r="J106" s="23"/>
      <c r="K106" s="24"/>
      <c r="L106" s="25"/>
      <c r="M106" s="26"/>
      <c r="N106" s="17" t="str">
        <f aca="false">IF(L106="","",L106*M106*1.21)</f>
        <v/>
      </c>
      <c r="O106" s="23"/>
      <c r="P106" s="16" t="str">
        <f aca="false">IF(A106="","",COUNTIF(Visitas!$B$5:$B$304,A106))</f>
        <v/>
      </c>
      <c r="Q106" s="17" t="str">
        <f aca="false">IF(A106="","",IF(COUNTIF(Ofertas!$B$5:$B$304,A106)=0,"",_xlfn.MAXIFS(Ofertas!$E$5:$E$304,Ofertas!$B$5:$B$304,A106)))</f>
        <v/>
      </c>
      <c r="R106" s="23"/>
      <c r="S106" s="24"/>
      <c r="T106" s="16" t="str">
        <f aca="true">IF(A106="","",IF(OR(O106="Vendido",O106="Alquilado",O106="Retirado",O106="Perdido"),"",IF(AND(S106&lt;&gt;"",S106&lt;TODAY()),"Acción atrasada · ","")&amp;IF(AND(K106&lt;&gt;"",K106&lt;TODAY()),"Encargo vencido",IF(AND(K106&lt;&gt;"",K106-TODAY()&lt;=Inicio!$C$8),"Encargo vence en "&amp;(K106-TODAY())&amp;" días",""))))</f>
        <v/>
      </c>
    </row>
    <row r="107" customFormat="false" ht="15" hidden="false" customHeight="false" outlineLevel="0" collapsed="false">
      <c r="A107" s="23"/>
      <c r="B107" s="24"/>
      <c r="C107" s="23"/>
      <c r="D107" s="23"/>
      <c r="E107" s="23"/>
      <c r="F107" s="23"/>
      <c r="G107" s="23"/>
      <c r="H107" s="23"/>
      <c r="I107" s="23"/>
      <c r="J107" s="23"/>
      <c r="K107" s="24"/>
      <c r="L107" s="25"/>
      <c r="M107" s="26"/>
      <c r="N107" s="17" t="str">
        <f aca="false">IF(L107="","",L107*M107*1.21)</f>
        <v/>
      </c>
      <c r="O107" s="23"/>
      <c r="P107" s="16" t="str">
        <f aca="false">IF(A107="","",COUNTIF(Visitas!$B$5:$B$304,A107))</f>
        <v/>
      </c>
      <c r="Q107" s="17" t="str">
        <f aca="false">IF(A107="","",IF(COUNTIF(Ofertas!$B$5:$B$304,A107)=0,"",_xlfn.MAXIFS(Ofertas!$E$5:$E$304,Ofertas!$B$5:$B$304,A107)))</f>
        <v/>
      </c>
      <c r="R107" s="23"/>
      <c r="S107" s="24"/>
      <c r="T107" s="16" t="str">
        <f aca="true">IF(A107="","",IF(OR(O107="Vendido",O107="Alquilado",O107="Retirado",O107="Perdido"),"",IF(AND(S107&lt;&gt;"",S107&lt;TODAY()),"Acción atrasada · ","")&amp;IF(AND(K107&lt;&gt;"",K107&lt;TODAY()),"Encargo vencido",IF(AND(K107&lt;&gt;"",K107-TODAY()&lt;=Inicio!$C$8),"Encargo vence en "&amp;(K107-TODAY())&amp;" días",""))))</f>
        <v/>
      </c>
    </row>
    <row r="108" customFormat="false" ht="15" hidden="false" customHeight="false" outlineLevel="0" collapsed="false">
      <c r="A108" s="23"/>
      <c r="B108" s="24"/>
      <c r="C108" s="23"/>
      <c r="D108" s="23"/>
      <c r="E108" s="23"/>
      <c r="F108" s="23"/>
      <c r="G108" s="23"/>
      <c r="H108" s="23"/>
      <c r="I108" s="23"/>
      <c r="J108" s="23"/>
      <c r="K108" s="24"/>
      <c r="L108" s="25"/>
      <c r="M108" s="26"/>
      <c r="N108" s="17" t="str">
        <f aca="false">IF(L108="","",L108*M108*1.21)</f>
        <v/>
      </c>
      <c r="O108" s="23"/>
      <c r="P108" s="16" t="str">
        <f aca="false">IF(A108="","",COUNTIF(Visitas!$B$5:$B$304,A108))</f>
        <v/>
      </c>
      <c r="Q108" s="17" t="str">
        <f aca="false">IF(A108="","",IF(COUNTIF(Ofertas!$B$5:$B$304,A108)=0,"",_xlfn.MAXIFS(Ofertas!$E$5:$E$304,Ofertas!$B$5:$B$304,A108)))</f>
        <v/>
      </c>
      <c r="R108" s="23"/>
      <c r="S108" s="24"/>
      <c r="T108" s="16" t="str">
        <f aca="true">IF(A108="","",IF(OR(O108="Vendido",O108="Alquilado",O108="Retirado",O108="Perdido"),"",IF(AND(S108&lt;&gt;"",S108&lt;TODAY()),"Acción atrasada · ","")&amp;IF(AND(K108&lt;&gt;"",K108&lt;TODAY()),"Encargo vencido",IF(AND(K108&lt;&gt;"",K108-TODAY()&lt;=Inicio!$C$8),"Encargo vence en "&amp;(K108-TODAY())&amp;" días",""))))</f>
        <v/>
      </c>
    </row>
    <row r="109" customFormat="false" ht="15" hidden="false" customHeight="false" outlineLevel="0" collapsed="false">
      <c r="A109" s="23"/>
      <c r="B109" s="24"/>
      <c r="C109" s="23"/>
      <c r="D109" s="23"/>
      <c r="E109" s="23"/>
      <c r="F109" s="23"/>
      <c r="G109" s="23"/>
      <c r="H109" s="23"/>
      <c r="I109" s="23"/>
      <c r="J109" s="23"/>
      <c r="K109" s="24"/>
      <c r="L109" s="25"/>
      <c r="M109" s="26"/>
      <c r="N109" s="17" t="str">
        <f aca="false">IF(L109="","",L109*M109*1.21)</f>
        <v/>
      </c>
      <c r="O109" s="23"/>
      <c r="P109" s="16" t="str">
        <f aca="false">IF(A109="","",COUNTIF(Visitas!$B$5:$B$304,A109))</f>
        <v/>
      </c>
      <c r="Q109" s="17" t="str">
        <f aca="false">IF(A109="","",IF(COUNTIF(Ofertas!$B$5:$B$304,A109)=0,"",_xlfn.MAXIFS(Ofertas!$E$5:$E$304,Ofertas!$B$5:$B$304,A109)))</f>
        <v/>
      </c>
      <c r="R109" s="23"/>
      <c r="S109" s="24"/>
      <c r="T109" s="16" t="str">
        <f aca="true">IF(A109="","",IF(OR(O109="Vendido",O109="Alquilado",O109="Retirado",O109="Perdido"),"",IF(AND(S109&lt;&gt;"",S109&lt;TODAY()),"Acción atrasada · ","")&amp;IF(AND(K109&lt;&gt;"",K109&lt;TODAY()),"Encargo vencido",IF(AND(K109&lt;&gt;"",K109-TODAY()&lt;=Inicio!$C$8),"Encargo vence en "&amp;(K109-TODAY())&amp;" días",""))))</f>
        <v/>
      </c>
    </row>
    <row r="110" customFormat="false" ht="15" hidden="false" customHeight="false" outlineLevel="0" collapsed="false">
      <c r="A110" s="23"/>
      <c r="B110" s="24"/>
      <c r="C110" s="23"/>
      <c r="D110" s="23"/>
      <c r="E110" s="23"/>
      <c r="F110" s="23"/>
      <c r="G110" s="23"/>
      <c r="H110" s="23"/>
      <c r="I110" s="23"/>
      <c r="J110" s="23"/>
      <c r="K110" s="24"/>
      <c r="L110" s="25"/>
      <c r="M110" s="26"/>
      <c r="N110" s="17" t="str">
        <f aca="false">IF(L110="","",L110*M110*1.21)</f>
        <v/>
      </c>
      <c r="O110" s="23"/>
      <c r="P110" s="16" t="str">
        <f aca="false">IF(A110="","",COUNTIF(Visitas!$B$5:$B$304,A110))</f>
        <v/>
      </c>
      <c r="Q110" s="17" t="str">
        <f aca="false">IF(A110="","",IF(COUNTIF(Ofertas!$B$5:$B$304,A110)=0,"",_xlfn.MAXIFS(Ofertas!$E$5:$E$304,Ofertas!$B$5:$B$304,A110)))</f>
        <v/>
      </c>
      <c r="R110" s="23"/>
      <c r="S110" s="24"/>
      <c r="T110" s="16" t="str">
        <f aca="true">IF(A110="","",IF(OR(O110="Vendido",O110="Alquilado",O110="Retirado",O110="Perdido"),"",IF(AND(S110&lt;&gt;"",S110&lt;TODAY()),"Acción atrasada · ","")&amp;IF(AND(K110&lt;&gt;"",K110&lt;TODAY()),"Encargo vencido",IF(AND(K110&lt;&gt;"",K110-TODAY()&lt;=Inicio!$C$8),"Encargo vence en "&amp;(K110-TODAY())&amp;" días",""))))</f>
        <v/>
      </c>
    </row>
    <row r="111" customFormat="false" ht="15" hidden="false" customHeight="false" outlineLevel="0" collapsed="false">
      <c r="A111" s="23"/>
      <c r="B111" s="24"/>
      <c r="C111" s="23"/>
      <c r="D111" s="23"/>
      <c r="E111" s="23"/>
      <c r="F111" s="23"/>
      <c r="G111" s="23"/>
      <c r="H111" s="23"/>
      <c r="I111" s="23"/>
      <c r="J111" s="23"/>
      <c r="K111" s="24"/>
      <c r="L111" s="25"/>
      <c r="M111" s="26"/>
      <c r="N111" s="17" t="str">
        <f aca="false">IF(L111="","",L111*M111*1.21)</f>
        <v/>
      </c>
      <c r="O111" s="23"/>
      <c r="P111" s="16" t="str">
        <f aca="false">IF(A111="","",COUNTIF(Visitas!$B$5:$B$304,A111))</f>
        <v/>
      </c>
      <c r="Q111" s="17" t="str">
        <f aca="false">IF(A111="","",IF(COUNTIF(Ofertas!$B$5:$B$304,A111)=0,"",_xlfn.MAXIFS(Ofertas!$E$5:$E$304,Ofertas!$B$5:$B$304,A111)))</f>
        <v/>
      </c>
      <c r="R111" s="23"/>
      <c r="S111" s="24"/>
      <c r="T111" s="16" t="str">
        <f aca="true">IF(A111="","",IF(OR(O111="Vendido",O111="Alquilado",O111="Retirado",O111="Perdido"),"",IF(AND(S111&lt;&gt;"",S111&lt;TODAY()),"Acción atrasada · ","")&amp;IF(AND(K111&lt;&gt;"",K111&lt;TODAY()),"Encargo vencido",IF(AND(K111&lt;&gt;"",K111-TODAY()&lt;=Inicio!$C$8),"Encargo vence en "&amp;(K111-TODAY())&amp;" días",""))))</f>
        <v/>
      </c>
    </row>
    <row r="112" customFormat="false" ht="15" hidden="false" customHeight="false" outlineLevel="0" collapsed="false">
      <c r="A112" s="23"/>
      <c r="B112" s="24"/>
      <c r="C112" s="23"/>
      <c r="D112" s="23"/>
      <c r="E112" s="23"/>
      <c r="F112" s="23"/>
      <c r="G112" s="23"/>
      <c r="H112" s="23"/>
      <c r="I112" s="23"/>
      <c r="J112" s="23"/>
      <c r="K112" s="24"/>
      <c r="L112" s="25"/>
      <c r="M112" s="26"/>
      <c r="N112" s="17" t="str">
        <f aca="false">IF(L112="","",L112*M112*1.21)</f>
        <v/>
      </c>
      <c r="O112" s="23"/>
      <c r="P112" s="16" t="str">
        <f aca="false">IF(A112="","",COUNTIF(Visitas!$B$5:$B$304,A112))</f>
        <v/>
      </c>
      <c r="Q112" s="17" t="str">
        <f aca="false">IF(A112="","",IF(COUNTIF(Ofertas!$B$5:$B$304,A112)=0,"",_xlfn.MAXIFS(Ofertas!$E$5:$E$304,Ofertas!$B$5:$B$304,A112)))</f>
        <v/>
      </c>
      <c r="R112" s="23"/>
      <c r="S112" s="24"/>
      <c r="T112" s="16" t="str">
        <f aca="true">IF(A112="","",IF(OR(O112="Vendido",O112="Alquilado",O112="Retirado",O112="Perdido"),"",IF(AND(S112&lt;&gt;"",S112&lt;TODAY()),"Acción atrasada · ","")&amp;IF(AND(K112&lt;&gt;"",K112&lt;TODAY()),"Encargo vencido",IF(AND(K112&lt;&gt;"",K112-TODAY()&lt;=Inicio!$C$8),"Encargo vence en "&amp;(K112-TODAY())&amp;" días",""))))</f>
        <v/>
      </c>
    </row>
    <row r="113" customFormat="false" ht="15" hidden="false" customHeight="false" outlineLevel="0" collapsed="false">
      <c r="A113" s="23"/>
      <c r="B113" s="24"/>
      <c r="C113" s="23"/>
      <c r="D113" s="23"/>
      <c r="E113" s="23"/>
      <c r="F113" s="23"/>
      <c r="G113" s="23"/>
      <c r="H113" s="23"/>
      <c r="I113" s="23"/>
      <c r="J113" s="23"/>
      <c r="K113" s="24"/>
      <c r="L113" s="25"/>
      <c r="M113" s="26"/>
      <c r="N113" s="17" t="str">
        <f aca="false">IF(L113="","",L113*M113*1.21)</f>
        <v/>
      </c>
      <c r="O113" s="23"/>
      <c r="P113" s="16" t="str">
        <f aca="false">IF(A113="","",COUNTIF(Visitas!$B$5:$B$304,A113))</f>
        <v/>
      </c>
      <c r="Q113" s="17" t="str">
        <f aca="false">IF(A113="","",IF(COUNTIF(Ofertas!$B$5:$B$304,A113)=0,"",_xlfn.MAXIFS(Ofertas!$E$5:$E$304,Ofertas!$B$5:$B$304,A113)))</f>
        <v/>
      </c>
      <c r="R113" s="23"/>
      <c r="S113" s="24"/>
      <c r="T113" s="16" t="str">
        <f aca="true">IF(A113="","",IF(OR(O113="Vendido",O113="Alquilado",O113="Retirado",O113="Perdido"),"",IF(AND(S113&lt;&gt;"",S113&lt;TODAY()),"Acción atrasada · ","")&amp;IF(AND(K113&lt;&gt;"",K113&lt;TODAY()),"Encargo vencido",IF(AND(K113&lt;&gt;"",K113-TODAY()&lt;=Inicio!$C$8),"Encargo vence en "&amp;(K113-TODAY())&amp;" días",""))))</f>
        <v/>
      </c>
    </row>
    <row r="114" customFormat="false" ht="15" hidden="false" customHeight="false" outlineLevel="0" collapsed="false">
      <c r="A114" s="23"/>
      <c r="B114" s="24"/>
      <c r="C114" s="23"/>
      <c r="D114" s="23"/>
      <c r="E114" s="23"/>
      <c r="F114" s="23"/>
      <c r="G114" s="23"/>
      <c r="H114" s="23"/>
      <c r="I114" s="23"/>
      <c r="J114" s="23"/>
      <c r="K114" s="24"/>
      <c r="L114" s="25"/>
      <c r="M114" s="26"/>
      <c r="N114" s="17" t="str">
        <f aca="false">IF(L114="","",L114*M114*1.21)</f>
        <v/>
      </c>
      <c r="O114" s="23"/>
      <c r="P114" s="16" t="str">
        <f aca="false">IF(A114="","",COUNTIF(Visitas!$B$5:$B$304,A114))</f>
        <v/>
      </c>
      <c r="Q114" s="17" t="str">
        <f aca="false">IF(A114="","",IF(COUNTIF(Ofertas!$B$5:$B$304,A114)=0,"",_xlfn.MAXIFS(Ofertas!$E$5:$E$304,Ofertas!$B$5:$B$304,A114)))</f>
        <v/>
      </c>
      <c r="R114" s="23"/>
      <c r="S114" s="24"/>
      <c r="T114" s="16" t="str">
        <f aca="true">IF(A114="","",IF(OR(O114="Vendido",O114="Alquilado",O114="Retirado",O114="Perdido"),"",IF(AND(S114&lt;&gt;"",S114&lt;TODAY()),"Acción atrasada · ","")&amp;IF(AND(K114&lt;&gt;"",K114&lt;TODAY()),"Encargo vencido",IF(AND(K114&lt;&gt;"",K114-TODAY()&lt;=Inicio!$C$8),"Encargo vence en "&amp;(K114-TODAY())&amp;" días",""))))</f>
        <v/>
      </c>
    </row>
    <row r="115" customFormat="false" ht="15" hidden="false" customHeight="false" outlineLevel="0" collapsed="false">
      <c r="A115" s="23"/>
      <c r="B115" s="24"/>
      <c r="C115" s="23"/>
      <c r="D115" s="23"/>
      <c r="E115" s="23"/>
      <c r="F115" s="23"/>
      <c r="G115" s="23"/>
      <c r="H115" s="23"/>
      <c r="I115" s="23"/>
      <c r="J115" s="23"/>
      <c r="K115" s="24"/>
      <c r="L115" s="25"/>
      <c r="M115" s="26"/>
      <c r="N115" s="17" t="str">
        <f aca="false">IF(L115="","",L115*M115*1.21)</f>
        <v/>
      </c>
      <c r="O115" s="23"/>
      <c r="P115" s="16" t="str">
        <f aca="false">IF(A115="","",COUNTIF(Visitas!$B$5:$B$304,A115))</f>
        <v/>
      </c>
      <c r="Q115" s="17" t="str">
        <f aca="false">IF(A115="","",IF(COUNTIF(Ofertas!$B$5:$B$304,A115)=0,"",_xlfn.MAXIFS(Ofertas!$E$5:$E$304,Ofertas!$B$5:$B$304,A115)))</f>
        <v/>
      </c>
      <c r="R115" s="23"/>
      <c r="S115" s="24"/>
      <c r="T115" s="16" t="str">
        <f aca="true">IF(A115="","",IF(OR(O115="Vendido",O115="Alquilado",O115="Retirado",O115="Perdido"),"",IF(AND(S115&lt;&gt;"",S115&lt;TODAY()),"Acción atrasada · ","")&amp;IF(AND(K115&lt;&gt;"",K115&lt;TODAY()),"Encargo vencido",IF(AND(K115&lt;&gt;"",K115-TODAY()&lt;=Inicio!$C$8),"Encargo vence en "&amp;(K115-TODAY())&amp;" días",""))))</f>
        <v/>
      </c>
    </row>
    <row r="116" customFormat="false" ht="15" hidden="false" customHeight="false" outlineLevel="0" collapsed="false">
      <c r="A116" s="23"/>
      <c r="B116" s="24"/>
      <c r="C116" s="23"/>
      <c r="D116" s="23"/>
      <c r="E116" s="23"/>
      <c r="F116" s="23"/>
      <c r="G116" s="23"/>
      <c r="H116" s="23"/>
      <c r="I116" s="23"/>
      <c r="J116" s="23"/>
      <c r="K116" s="24"/>
      <c r="L116" s="25"/>
      <c r="M116" s="26"/>
      <c r="N116" s="17" t="str">
        <f aca="false">IF(L116="","",L116*M116*1.21)</f>
        <v/>
      </c>
      <c r="O116" s="23"/>
      <c r="P116" s="16" t="str">
        <f aca="false">IF(A116="","",COUNTIF(Visitas!$B$5:$B$304,A116))</f>
        <v/>
      </c>
      <c r="Q116" s="17" t="str">
        <f aca="false">IF(A116="","",IF(COUNTIF(Ofertas!$B$5:$B$304,A116)=0,"",_xlfn.MAXIFS(Ofertas!$E$5:$E$304,Ofertas!$B$5:$B$304,A116)))</f>
        <v/>
      </c>
      <c r="R116" s="23"/>
      <c r="S116" s="24"/>
      <c r="T116" s="16" t="str">
        <f aca="true">IF(A116="","",IF(OR(O116="Vendido",O116="Alquilado",O116="Retirado",O116="Perdido"),"",IF(AND(S116&lt;&gt;"",S116&lt;TODAY()),"Acción atrasada · ","")&amp;IF(AND(K116&lt;&gt;"",K116&lt;TODAY()),"Encargo vencido",IF(AND(K116&lt;&gt;"",K116-TODAY()&lt;=Inicio!$C$8),"Encargo vence en "&amp;(K116-TODAY())&amp;" días",""))))</f>
        <v/>
      </c>
    </row>
    <row r="117" customFormat="false" ht="15" hidden="false" customHeight="false" outlineLevel="0" collapsed="false">
      <c r="A117" s="23"/>
      <c r="B117" s="24"/>
      <c r="C117" s="23"/>
      <c r="D117" s="23"/>
      <c r="E117" s="23"/>
      <c r="F117" s="23"/>
      <c r="G117" s="23"/>
      <c r="H117" s="23"/>
      <c r="I117" s="23"/>
      <c r="J117" s="23"/>
      <c r="K117" s="24"/>
      <c r="L117" s="25"/>
      <c r="M117" s="26"/>
      <c r="N117" s="17" t="str">
        <f aca="false">IF(L117="","",L117*M117*1.21)</f>
        <v/>
      </c>
      <c r="O117" s="23"/>
      <c r="P117" s="16" t="str">
        <f aca="false">IF(A117="","",COUNTIF(Visitas!$B$5:$B$304,A117))</f>
        <v/>
      </c>
      <c r="Q117" s="17" t="str">
        <f aca="false">IF(A117="","",IF(COUNTIF(Ofertas!$B$5:$B$304,A117)=0,"",_xlfn.MAXIFS(Ofertas!$E$5:$E$304,Ofertas!$B$5:$B$304,A117)))</f>
        <v/>
      </c>
      <c r="R117" s="23"/>
      <c r="S117" s="24"/>
      <c r="T117" s="16" t="str">
        <f aca="true">IF(A117="","",IF(OR(O117="Vendido",O117="Alquilado",O117="Retirado",O117="Perdido"),"",IF(AND(S117&lt;&gt;"",S117&lt;TODAY()),"Acción atrasada · ","")&amp;IF(AND(K117&lt;&gt;"",K117&lt;TODAY()),"Encargo vencido",IF(AND(K117&lt;&gt;"",K117-TODAY()&lt;=Inicio!$C$8),"Encargo vence en "&amp;(K117-TODAY())&amp;" días",""))))</f>
        <v/>
      </c>
    </row>
    <row r="118" customFormat="false" ht="15" hidden="false" customHeight="false" outlineLevel="0" collapsed="false">
      <c r="A118" s="23"/>
      <c r="B118" s="24"/>
      <c r="C118" s="23"/>
      <c r="D118" s="23"/>
      <c r="E118" s="23"/>
      <c r="F118" s="23"/>
      <c r="G118" s="23"/>
      <c r="H118" s="23"/>
      <c r="I118" s="23"/>
      <c r="J118" s="23"/>
      <c r="K118" s="24"/>
      <c r="L118" s="25"/>
      <c r="M118" s="26"/>
      <c r="N118" s="17" t="str">
        <f aca="false">IF(L118="","",L118*M118*1.21)</f>
        <v/>
      </c>
      <c r="O118" s="23"/>
      <c r="P118" s="16" t="str">
        <f aca="false">IF(A118="","",COUNTIF(Visitas!$B$5:$B$304,A118))</f>
        <v/>
      </c>
      <c r="Q118" s="17" t="str">
        <f aca="false">IF(A118="","",IF(COUNTIF(Ofertas!$B$5:$B$304,A118)=0,"",_xlfn.MAXIFS(Ofertas!$E$5:$E$304,Ofertas!$B$5:$B$304,A118)))</f>
        <v/>
      </c>
      <c r="R118" s="23"/>
      <c r="S118" s="24"/>
      <c r="T118" s="16" t="str">
        <f aca="true">IF(A118="","",IF(OR(O118="Vendido",O118="Alquilado",O118="Retirado",O118="Perdido"),"",IF(AND(S118&lt;&gt;"",S118&lt;TODAY()),"Acción atrasada · ","")&amp;IF(AND(K118&lt;&gt;"",K118&lt;TODAY()),"Encargo vencido",IF(AND(K118&lt;&gt;"",K118-TODAY()&lt;=Inicio!$C$8),"Encargo vence en "&amp;(K118-TODAY())&amp;" días",""))))</f>
        <v/>
      </c>
    </row>
    <row r="119" customFormat="false" ht="15" hidden="false" customHeight="false" outlineLevel="0" collapsed="false">
      <c r="A119" s="23"/>
      <c r="B119" s="24"/>
      <c r="C119" s="23"/>
      <c r="D119" s="23"/>
      <c r="E119" s="23"/>
      <c r="F119" s="23"/>
      <c r="G119" s="23"/>
      <c r="H119" s="23"/>
      <c r="I119" s="23"/>
      <c r="J119" s="23"/>
      <c r="K119" s="24"/>
      <c r="L119" s="25"/>
      <c r="M119" s="26"/>
      <c r="N119" s="17" t="str">
        <f aca="false">IF(L119="","",L119*M119*1.21)</f>
        <v/>
      </c>
      <c r="O119" s="23"/>
      <c r="P119" s="16" t="str">
        <f aca="false">IF(A119="","",COUNTIF(Visitas!$B$5:$B$304,A119))</f>
        <v/>
      </c>
      <c r="Q119" s="17" t="str">
        <f aca="false">IF(A119="","",IF(COUNTIF(Ofertas!$B$5:$B$304,A119)=0,"",_xlfn.MAXIFS(Ofertas!$E$5:$E$304,Ofertas!$B$5:$B$304,A119)))</f>
        <v/>
      </c>
      <c r="R119" s="23"/>
      <c r="S119" s="24"/>
      <c r="T119" s="16" t="str">
        <f aca="true">IF(A119="","",IF(OR(O119="Vendido",O119="Alquilado",O119="Retirado",O119="Perdido"),"",IF(AND(S119&lt;&gt;"",S119&lt;TODAY()),"Acción atrasada · ","")&amp;IF(AND(K119&lt;&gt;"",K119&lt;TODAY()),"Encargo vencido",IF(AND(K119&lt;&gt;"",K119-TODAY()&lt;=Inicio!$C$8),"Encargo vence en "&amp;(K119-TODAY())&amp;" días",""))))</f>
        <v/>
      </c>
    </row>
    <row r="120" customFormat="false" ht="15" hidden="false" customHeight="false" outlineLevel="0" collapsed="false">
      <c r="A120" s="23"/>
      <c r="B120" s="24"/>
      <c r="C120" s="23"/>
      <c r="D120" s="23"/>
      <c r="E120" s="23"/>
      <c r="F120" s="23"/>
      <c r="G120" s="23"/>
      <c r="H120" s="23"/>
      <c r="I120" s="23"/>
      <c r="J120" s="23"/>
      <c r="K120" s="24"/>
      <c r="L120" s="25"/>
      <c r="M120" s="26"/>
      <c r="N120" s="17" t="str">
        <f aca="false">IF(L120="","",L120*M120*1.21)</f>
        <v/>
      </c>
      <c r="O120" s="23"/>
      <c r="P120" s="16" t="str">
        <f aca="false">IF(A120="","",COUNTIF(Visitas!$B$5:$B$304,A120))</f>
        <v/>
      </c>
      <c r="Q120" s="17" t="str">
        <f aca="false">IF(A120="","",IF(COUNTIF(Ofertas!$B$5:$B$304,A120)=0,"",_xlfn.MAXIFS(Ofertas!$E$5:$E$304,Ofertas!$B$5:$B$304,A120)))</f>
        <v/>
      </c>
      <c r="R120" s="23"/>
      <c r="S120" s="24"/>
      <c r="T120" s="16" t="str">
        <f aca="true">IF(A120="","",IF(OR(O120="Vendido",O120="Alquilado",O120="Retirado",O120="Perdido"),"",IF(AND(S120&lt;&gt;"",S120&lt;TODAY()),"Acción atrasada · ","")&amp;IF(AND(K120&lt;&gt;"",K120&lt;TODAY()),"Encargo vencido",IF(AND(K120&lt;&gt;"",K120-TODAY()&lt;=Inicio!$C$8),"Encargo vence en "&amp;(K120-TODAY())&amp;" días",""))))</f>
        <v/>
      </c>
    </row>
    <row r="121" customFormat="false" ht="15" hidden="false" customHeight="false" outlineLevel="0" collapsed="false">
      <c r="A121" s="23"/>
      <c r="B121" s="24"/>
      <c r="C121" s="23"/>
      <c r="D121" s="23"/>
      <c r="E121" s="23"/>
      <c r="F121" s="23"/>
      <c r="G121" s="23"/>
      <c r="H121" s="23"/>
      <c r="I121" s="23"/>
      <c r="J121" s="23"/>
      <c r="K121" s="24"/>
      <c r="L121" s="25"/>
      <c r="M121" s="26"/>
      <c r="N121" s="17" t="str">
        <f aca="false">IF(L121="","",L121*M121*1.21)</f>
        <v/>
      </c>
      <c r="O121" s="23"/>
      <c r="P121" s="16" t="str">
        <f aca="false">IF(A121="","",COUNTIF(Visitas!$B$5:$B$304,A121))</f>
        <v/>
      </c>
      <c r="Q121" s="17" t="str">
        <f aca="false">IF(A121="","",IF(COUNTIF(Ofertas!$B$5:$B$304,A121)=0,"",_xlfn.MAXIFS(Ofertas!$E$5:$E$304,Ofertas!$B$5:$B$304,A121)))</f>
        <v/>
      </c>
      <c r="R121" s="23"/>
      <c r="S121" s="24"/>
      <c r="T121" s="16" t="str">
        <f aca="true">IF(A121="","",IF(OR(O121="Vendido",O121="Alquilado",O121="Retirado",O121="Perdido"),"",IF(AND(S121&lt;&gt;"",S121&lt;TODAY()),"Acción atrasada · ","")&amp;IF(AND(K121&lt;&gt;"",K121&lt;TODAY()),"Encargo vencido",IF(AND(K121&lt;&gt;"",K121-TODAY()&lt;=Inicio!$C$8),"Encargo vence en "&amp;(K121-TODAY())&amp;" días",""))))</f>
        <v/>
      </c>
    </row>
    <row r="122" customFormat="false" ht="15" hidden="false" customHeight="false" outlineLevel="0" collapsed="false">
      <c r="A122" s="23"/>
      <c r="B122" s="24"/>
      <c r="C122" s="23"/>
      <c r="D122" s="23"/>
      <c r="E122" s="23"/>
      <c r="F122" s="23"/>
      <c r="G122" s="23"/>
      <c r="H122" s="23"/>
      <c r="I122" s="23"/>
      <c r="J122" s="23"/>
      <c r="K122" s="24"/>
      <c r="L122" s="25"/>
      <c r="M122" s="26"/>
      <c r="N122" s="17" t="str">
        <f aca="false">IF(L122="","",L122*M122*1.21)</f>
        <v/>
      </c>
      <c r="O122" s="23"/>
      <c r="P122" s="16" t="str">
        <f aca="false">IF(A122="","",COUNTIF(Visitas!$B$5:$B$304,A122))</f>
        <v/>
      </c>
      <c r="Q122" s="17" t="str">
        <f aca="false">IF(A122="","",IF(COUNTIF(Ofertas!$B$5:$B$304,A122)=0,"",_xlfn.MAXIFS(Ofertas!$E$5:$E$304,Ofertas!$B$5:$B$304,A122)))</f>
        <v/>
      </c>
      <c r="R122" s="23"/>
      <c r="S122" s="24"/>
      <c r="T122" s="16" t="str">
        <f aca="true">IF(A122="","",IF(OR(O122="Vendido",O122="Alquilado",O122="Retirado",O122="Perdido"),"",IF(AND(S122&lt;&gt;"",S122&lt;TODAY()),"Acción atrasada · ","")&amp;IF(AND(K122&lt;&gt;"",K122&lt;TODAY()),"Encargo vencido",IF(AND(K122&lt;&gt;"",K122-TODAY()&lt;=Inicio!$C$8),"Encargo vence en "&amp;(K122-TODAY())&amp;" días",""))))</f>
        <v/>
      </c>
    </row>
    <row r="123" customFormat="false" ht="15" hidden="false" customHeight="false" outlineLevel="0" collapsed="false">
      <c r="A123" s="23"/>
      <c r="B123" s="24"/>
      <c r="C123" s="23"/>
      <c r="D123" s="23"/>
      <c r="E123" s="23"/>
      <c r="F123" s="23"/>
      <c r="G123" s="23"/>
      <c r="H123" s="23"/>
      <c r="I123" s="23"/>
      <c r="J123" s="23"/>
      <c r="K123" s="24"/>
      <c r="L123" s="25"/>
      <c r="M123" s="26"/>
      <c r="N123" s="17" t="str">
        <f aca="false">IF(L123="","",L123*M123*1.21)</f>
        <v/>
      </c>
      <c r="O123" s="23"/>
      <c r="P123" s="16" t="str">
        <f aca="false">IF(A123="","",COUNTIF(Visitas!$B$5:$B$304,A123))</f>
        <v/>
      </c>
      <c r="Q123" s="17" t="str">
        <f aca="false">IF(A123="","",IF(COUNTIF(Ofertas!$B$5:$B$304,A123)=0,"",_xlfn.MAXIFS(Ofertas!$E$5:$E$304,Ofertas!$B$5:$B$304,A123)))</f>
        <v/>
      </c>
      <c r="R123" s="23"/>
      <c r="S123" s="24"/>
      <c r="T123" s="16" t="str">
        <f aca="true">IF(A123="","",IF(OR(O123="Vendido",O123="Alquilado",O123="Retirado",O123="Perdido"),"",IF(AND(S123&lt;&gt;"",S123&lt;TODAY()),"Acción atrasada · ","")&amp;IF(AND(K123&lt;&gt;"",K123&lt;TODAY()),"Encargo vencido",IF(AND(K123&lt;&gt;"",K123-TODAY()&lt;=Inicio!$C$8),"Encargo vence en "&amp;(K123-TODAY())&amp;" días",""))))</f>
        <v/>
      </c>
    </row>
    <row r="124" customFormat="false" ht="15" hidden="false" customHeight="false" outlineLevel="0" collapsed="false">
      <c r="A124" s="23"/>
      <c r="B124" s="24"/>
      <c r="C124" s="23"/>
      <c r="D124" s="23"/>
      <c r="E124" s="23"/>
      <c r="F124" s="23"/>
      <c r="G124" s="23"/>
      <c r="H124" s="23"/>
      <c r="I124" s="23"/>
      <c r="J124" s="23"/>
      <c r="K124" s="24"/>
      <c r="L124" s="25"/>
      <c r="M124" s="26"/>
      <c r="N124" s="17" t="str">
        <f aca="false">IF(L124="","",L124*M124*1.21)</f>
        <v/>
      </c>
      <c r="O124" s="23"/>
      <c r="P124" s="16" t="str">
        <f aca="false">IF(A124="","",COUNTIF(Visitas!$B$5:$B$304,A124))</f>
        <v/>
      </c>
      <c r="Q124" s="17" t="str">
        <f aca="false">IF(A124="","",IF(COUNTIF(Ofertas!$B$5:$B$304,A124)=0,"",_xlfn.MAXIFS(Ofertas!$E$5:$E$304,Ofertas!$B$5:$B$304,A124)))</f>
        <v/>
      </c>
      <c r="R124" s="23"/>
      <c r="S124" s="24"/>
      <c r="T124" s="16" t="str">
        <f aca="true">IF(A124="","",IF(OR(O124="Vendido",O124="Alquilado",O124="Retirado",O124="Perdido"),"",IF(AND(S124&lt;&gt;"",S124&lt;TODAY()),"Acción atrasada · ","")&amp;IF(AND(K124&lt;&gt;"",K124&lt;TODAY()),"Encargo vencido",IF(AND(K124&lt;&gt;"",K124-TODAY()&lt;=Inicio!$C$8),"Encargo vence en "&amp;(K124-TODAY())&amp;" días",""))))</f>
        <v/>
      </c>
    </row>
    <row r="125" customFormat="false" ht="15" hidden="false" customHeight="false" outlineLevel="0" collapsed="false">
      <c r="A125" s="23"/>
      <c r="B125" s="24"/>
      <c r="C125" s="23"/>
      <c r="D125" s="23"/>
      <c r="E125" s="23"/>
      <c r="F125" s="23"/>
      <c r="G125" s="23"/>
      <c r="H125" s="23"/>
      <c r="I125" s="23"/>
      <c r="J125" s="23"/>
      <c r="K125" s="24"/>
      <c r="L125" s="25"/>
      <c r="M125" s="26"/>
      <c r="N125" s="17" t="str">
        <f aca="false">IF(L125="","",L125*M125*1.21)</f>
        <v/>
      </c>
      <c r="O125" s="23"/>
      <c r="P125" s="16" t="str">
        <f aca="false">IF(A125="","",COUNTIF(Visitas!$B$5:$B$304,A125))</f>
        <v/>
      </c>
      <c r="Q125" s="17" t="str">
        <f aca="false">IF(A125="","",IF(COUNTIF(Ofertas!$B$5:$B$304,A125)=0,"",_xlfn.MAXIFS(Ofertas!$E$5:$E$304,Ofertas!$B$5:$B$304,A125)))</f>
        <v/>
      </c>
      <c r="R125" s="23"/>
      <c r="S125" s="24"/>
      <c r="T125" s="16" t="str">
        <f aca="true">IF(A125="","",IF(OR(O125="Vendido",O125="Alquilado",O125="Retirado",O125="Perdido"),"",IF(AND(S125&lt;&gt;"",S125&lt;TODAY()),"Acción atrasada · ","")&amp;IF(AND(K125&lt;&gt;"",K125&lt;TODAY()),"Encargo vencido",IF(AND(K125&lt;&gt;"",K125-TODAY()&lt;=Inicio!$C$8),"Encargo vence en "&amp;(K125-TODAY())&amp;" días",""))))</f>
        <v/>
      </c>
    </row>
    <row r="126" customFormat="false" ht="15" hidden="false" customHeight="false" outlineLevel="0" collapsed="false">
      <c r="A126" s="23"/>
      <c r="B126" s="24"/>
      <c r="C126" s="23"/>
      <c r="D126" s="23"/>
      <c r="E126" s="23"/>
      <c r="F126" s="23"/>
      <c r="G126" s="23"/>
      <c r="H126" s="23"/>
      <c r="I126" s="23"/>
      <c r="J126" s="23"/>
      <c r="K126" s="24"/>
      <c r="L126" s="25"/>
      <c r="M126" s="26"/>
      <c r="N126" s="17" t="str">
        <f aca="false">IF(L126="","",L126*M126*1.21)</f>
        <v/>
      </c>
      <c r="O126" s="23"/>
      <c r="P126" s="16" t="str">
        <f aca="false">IF(A126="","",COUNTIF(Visitas!$B$5:$B$304,A126))</f>
        <v/>
      </c>
      <c r="Q126" s="17" t="str">
        <f aca="false">IF(A126="","",IF(COUNTIF(Ofertas!$B$5:$B$304,A126)=0,"",_xlfn.MAXIFS(Ofertas!$E$5:$E$304,Ofertas!$B$5:$B$304,A126)))</f>
        <v/>
      </c>
      <c r="R126" s="23"/>
      <c r="S126" s="24"/>
      <c r="T126" s="16" t="str">
        <f aca="true">IF(A126="","",IF(OR(O126="Vendido",O126="Alquilado",O126="Retirado",O126="Perdido"),"",IF(AND(S126&lt;&gt;"",S126&lt;TODAY()),"Acción atrasada · ","")&amp;IF(AND(K126&lt;&gt;"",K126&lt;TODAY()),"Encargo vencido",IF(AND(K126&lt;&gt;"",K126-TODAY()&lt;=Inicio!$C$8),"Encargo vence en "&amp;(K126-TODAY())&amp;" días",""))))</f>
        <v/>
      </c>
    </row>
    <row r="127" customFormat="false" ht="15" hidden="false" customHeight="false" outlineLevel="0" collapsed="false">
      <c r="A127" s="23"/>
      <c r="B127" s="24"/>
      <c r="C127" s="23"/>
      <c r="D127" s="23"/>
      <c r="E127" s="23"/>
      <c r="F127" s="23"/>
      <c r="G127" s="23"/>
      <c r="H127" s="23"/>
      <c r="I127" s="23"/>
      <c r="J127" s="23"/>
      <c r="K127" s="24"/>
      <c r="L127" s="25"/>
      <c r="M127" s="26"/>
      <c r="N127" s="17" t="str">
        <f aca="false">IF(L127="","",L127*M127*1.21)</f>
        <v/>
      </c>
      <c r="O127" s="23"/>
      <c r="P127" s="16" t="str">
        <f aca="false">IF(A127="","",COUNTIF(Visitas!$B$5:$B$304,A127))</f>
        <v/>
      </c>
      <c r="Q127" s="17" t="str">
        <f aca="false">IF(A127="","",IF(COUNTIF(Ofertas!$B$5:$B$304,A127)=0,"",_xlfn.MAXIFS(Ofertas!$E$5:$E$304,Ofertas!$B$5:$B$304,A127)))</f>
        <v/>
      </c>
      <c r="R127" s="23"/>
      <c r="S127" s="24"/>
      <c r="T127" s="16" t="str">
        <f aca="true">IF(A127="","",IF(OR(O127="Vendido",O127="Alquilado",O127="Retirado",O127="Perdido"),"",IF(AND(S127&lt;&gt;"",S127&lt;TODAY()),"Acción atrasada · ","")&amp;IF(AND(K127&lt;&gt;"",K127&lt;TODAY()),"Encargo vencido",IF(AND(K127&lt;&gt;"",K127-TODAY()&lt;=Inicio!$C$8),"Encargo vence en "&amp;(K127-TODAY())&amp;" días",""))))</f>
        <v/>
      </c>
    </row>
    <row r="128" customFormat="false" ht="15" hidden="false" customHeight="false" outlineLevel="0" collapsed="false">
      <c r="A128" s="23"/>
      <c r="B128" s="24"/>
      <c r="C128" s="23"/>
      <c r="D128" s="23"/>
      <c r="E128" s="23"/>
      <c r="F128" s="23"/>
      <c r="G128" s="23"/>
      <c r="H128" s="23"/>
      <c r="I128" s="23"/>
      <c r="J128" s="23"/>
      <c r="K128" s="24"/>
      <c r="L128" s="25"/>
      <c r="M128" s="26"/>
      <c r="N128" s="17" t="str">
        <f aca="false">IF(L128="","",L128*M128*1.21)</f>
        <v/>
      </c>
      <c r="O128" s="23"/>
      <c r="P128" s="16" t="str">
        <f aca="false">IF(A128="","",COUNTIF(Visitas!$B$5:$B$304,A128))</f>
        <v/>
      </c>
      <c r="Q128" s="17" t="str">
        <f aca="false">IF(A128="","",IF(COUNTIF(Ofertas!$B$5:$B$304,A128)=0,"",_xlfn.MAXIFS(Ofertas!$E$5:$E$304,Ofertas!$B$5:$B$304,A128)))</f>
        <v/>
      </c>
      <c r="R128" s="23"/>
      <c r="S128" s="24"/>
      <c r="T128" s="16" t="str">
        <f aca="true">IF(A128="","",IF(OR(O128="Vendido",O128="Alquilado",O128="Retirado",O128="Perdido"),"",IF(AND(S128&lt;&gt;"",S128&lt;TODAY()),"Acción atrasada · ","")&amp;IF(AND(K128&lt;&gt;"",K128&lt;TODAY()),"Encargo vencido",IF(AND(K128&lt;&gt;"",K128-TODAY()&lt;=Inicio!$C$8),"Encargo vence en "&amp;(K128-TODAY())&amp;" días",""))))</f>
        <v/>
      </c>
    </row>
    <row r="129" customFormat="false" ht="15" hidden="false" customHeight="false" outlineLevel="0" collapsed="false">
      <c r="A129" s="23"/>
      <c r="B129" s="24"/>
      <c r="C129" s="23"/>
      <c r="D129" s="23"/>
      <c r="E129" s="23"/>
      <c r="F129" s="23"/>
      <c r="G129" s="23"/>
      <c r="H129" s="23"/>
      <c r="I129" s="23"/>
      <c r="J129" s="23"/>
      <c r="K129" s="24"/>
      <c r="L129" s="25"/>
      <c r="M129" s="26"/>
      <c r="N129" s="17" t="str">
        <f aca="false">IF(L129="","",L129*M129*1.21)</f>
        <v/>
      </c>
      <c r="O129" s="23"/>
      <c r="P129" s="16" t="str">
        <f aca="false">IF(A129="","",COUNTIF(Visitas!$B$5:$B$304,A129))</f>
        <v/>
      </c>
      <c r="Q129" s="17" t="str">
        <f aca="false">IF(A129="","",IF(COUNTIF(Ofertas!$B$5:$B$304,A129)=0,"",_xlfn.MAXIFS(Ofertas!$E$5:$E$304,Ofertas!$B$5:$B$304,A129)))</f>
        <v/>
      </c>
      <c r="R129" s="23"/>
      <c r="S129" s="24"/>
      <c r="T129" s="16" t="str">
        <f aca="true">IF(A129="","",IF(OR(O129="Vendido",O129="Alquilado",O129="Retirado",O129="Perdido"),"",IF(AND(S129&lt;&gt;"",S129&lt;TODAY()),"Acción atrasada · ","")&amp;IF(AND(K129&lt;&gt;"",K129&lt;TODAY()),"Encargo vencido",IF(AND(K129&lt;&gt;"",K129-TODAY()&lt;=Inicio!$C$8),"Encargo vence en "&amp;(K129-TODAY())&amp;" días",""))))</f>
        <v/>
      </c>
    </row>
    <row r="130" customFormat="false" ht="15" hidden="false" customHeight="false" outlineLevel="0" collapsed="false">
      <c r="A130" s="23"/>
      <c r="B130" s="24"/>
      <c r="C130" s="23"/>
      <c r="D130" s="23"/>
      <c r="E130" s="23"/>
      <c r="F130" s="23"/>
      <c r="G130" s="23"/>
      <c r="H130" s="23"/>
      <c r="I130" s="23"/>
      <c r="J130" s="23"/>
      <c r="K130" s="24"/>
      <c r="L130" s="25"/>
      <c r="M130" s="26"/>
      <c r="N130" s="17" t="str">
        <f aca="false">IF(L130="","",L130*M130*1.21)</f>
        <v/>
      </c>
      <c r="O130" s="23"/>
      <c r="P130" s="16" t="str">
        <f aca="false">IF(A130="","",COUNTIF(Visitas!$B$5:$B$304,A130))</f>
        <v/>
      </c>
      <c r="Q130" s="17" t="str">
        <f aca="false">IF(A130="","",IF(COUNTIF(Ofertas!$B$5:$B$304,A130)=0,"",_xlfn.MAXIFS(Ofertas!$E$5:$E$304,Ofertas!$B$5:$B$304,A130)))</f>
        <v/>
      </c>
      <c r="R130" s="23"/>
      <c r="S130" s="24"/>
      <c r="T130" s="16" t="str">
        <f aca="true">IF(A130="","",IF(OR(O130="Vendido",O130="Alquilado",O130="Retirado",O130="Perdido"),"",IF(AND(S130&lt;&gt;"",S130&lt;TODAY()),"Acción atrasada · ","")&amp;IF(AND(K130&lt;&gt;"",K130&lt;TODAY()),"Encargo vencido",IF(AND(K130&lt;&gt;"",K130-TODAY()&lt;=Inicio!$C$8),"Encargo vence en "&amp;(K130-TODAY())&amp;" días",""))))</f>
        <v/>
      </c>
    </row>
    <row r="131" customFormat="false" ht="15" hidden="false" customHeight="false" outlineLevel="0" collapsed="false">
      <c r="A131" s="23"/>
      <c r="B131" s="24"/>
      <c r="C131" s="23"/>
      <c r="D131" s="23"/>
      <c r="E131" s="23"/>
      <c r="F131" s="23"/>
      <c r="G131" s="23"/>
      <c r="H131" s="23"/>
      <c r="I131" s="23"/>
      <c r="J131" s="23"/>
      <c r="K131" s="24"/>
      <c r="L131" s="25"/>
      <c r="M131" s="26"/>
      <c r="N131" s="17" t="str">
        <f aca="false">IF(L131="","",L131*M131*1.21)</f>
        <v/>
      </c>
      <c r="O131" s="23"/>
      <c r="P131" s="16" t="str">
        <f aca="false">IF(A131="","",COUNTIF(Visitas!$B$5:$B$304,A131))</f>
        <v/>
      </c>
      <c r="Q131" s="17" t="str">
        <f aca="false">IF(A131="","",IF(COUNTIF(Ofertas!$B$5:$B$304,A131)=0,"",_xlfn.MAXIFS(Ofertas!$E$5:$E$304,Ofertas!$B$5:$B$304,A131)))</f>
        <v/>
      </c>
      <c r="R131" s="23"/>
      <c r="S131" s="24"/>
      <c r="T131" s="16" t="str">
        <f aca="true">IF(A131="","",IF(OR(O131="Vendido",O131="Alquilado",O131="Retirado",O131="Perdido"),"",IF(AND(S131&lt;&gt;"",S131&lt;TODAY()),"Acción atrasada · ","")&amp;IF(AND(K131&lt;&gt;"",K131&lt;TODAY()),"Encargo vencido",IF(AND(K131&lt;&gt;"",K131-TODAY()&lt;=Inicio!$C$8),"Encargo vence en "&amp;(K131-TODAY())&amp;" días",""))))</f>
        <v/>
      </c>
    </row>
    <row r="132" customFormat="false" ht="15" hidden="false" customHeight="false" outlineLevel="0" collapsed="false">
      <c r="A132" s="23"/>
      <c r="B132" s="24"/>
      <c r="C132" s="23"/>
      <c r="D132" s="23"/>
      <c r="E132" s="23"/>
      <c r="F132" s="23"/>
      <c r="G132" s="23"/>
      <c r="H132" s="23"/>
      <c r="I132" s="23"/>
      <c r="J132" s="23"/>
      <c r="K132" s="24"/>
      <c r="L132" s="25"/>
      <c r="M132" s="26"/>
      <c r="N132" s="17" t="str">
        <f aca="false">IF(L132="","",L132*M132*1.21)</f>
        <v/>
      </c>
      <c r="O132" s="23"/>
      <c r="P132" s="16" t="str">
        <f aca="false">IF(A132="","",COUNTIF(Visitas!$B$5:$B$304,A132))</f>
        <v/>
      </c>
      <c r="Q132" s="17" t="str">
        <f aca="false">IF(A132="","",IF(COUNTIF(Ofertas!$B$5:$B$304,A132)=0,"",_xlfn.MAXIFS(Ofertas!$E$5:$E$304,Ofertas!$B$5:$B$304,A132)))</f>
        <v/>
      </c>
      <c r="R132" s="23"/>
      <c r="S132" s="24"/>
      <c r="T132" s="16" t="str">
        <f aca="true">IF(A132="","",IF(OR(O132="Vendido",O132="Alquilado",O132="Retirado",O132="Perdido"),"",IF(AND(S132&lt;&gt;"",S132&lt;TODAY()),"Acción atrasada · ","")&amp;IF(AND(K132&lt;&gt;"",K132&lt;TODAY()),"Encargo vencido",IF(AND(K132&lt;&gt;"",K132-TODAY()&lt;=Inicio!$C$8),"Encargo vence en "&amp;(K132-TODAY())&amp;" días",""))))</f>
        <v/>
      </c>
    </row>
    <row r="133" customFormat="false" ht="15" hidden="false" customHeight="false" outlineLevel="0" collapsed="false">
      <c r="A133" s="23"/>
      <c r="B133" s="24"/>
      <c r="C133" s="23"/>
      <c r="D133" s="23"/>
      <c r="E133" s="23"/>
      <c r="F133" s="23"/>
      <c r="G133" s="23"/>
      <c r="H133" s="23"/>
      <c r="I133" s="23"/>
      <c r="J133" s="23"/>
      <c r="K133" s="24"/>
      <c r="L133" s="25"/>
      <c r="M133" s="26"/>
      <c r="N133" s="17" t="str">
        <f aca="false">IF(L133="","",L133*M133*1.21)</f>
        <v/>
      </c>
      <c r="O133" s="23"/>
      <c r="P133" s="16" t="str">
        <f aca="false">IF(A133="","",COUNTIF(Visitas!$B$5:$B$304,A133))</f>
        <v/>
      </c>
      <c r="Q133" s="17" t="str">
        <f aca="false">IF(A133="","",IF(COUNTIF(Ofertas!$B$5:$B$304,A133)=0,"",_xlfn.MAXIFS(Ofertas!$E$5:$E$304,Ofertas!$B$5:$B$304,A133)))</f>
        <v/>
      </c>
      <c r="R133" s="23"/>
      <c r="S133" s="24"/>
      <c r="T133" s="16" t="str">
        <f aca="true">IF(A133="","",IF(OR(O133="Vendido",O133="Alquilado",O133="Retirado",O133="Perdido"),"",IF(AND(S133&lt;&gt;"",S133&lt;TODAY()),"Acción atrasada · ","")&amp;IF(AND(K133&lt;&gt;"",K133&lt;TODAY()),"Encargo vencido",IF(AND(K133&lt;&gt;"",K133-TODAY()&lt;=Inicio!$C$8),"Encargo vence en "&amp;(K133-TODAY())&amp;" días",""))))</f>
        <v/>
      </c>
    </row>
    <row r="134" customFormat="false" ht="15" hidden="false" customHeight="false" outlineLevel="0" collapsed="false">
      <c r="A134" s="23"/>
      <c r="B134" s="24"/>
      <c r="C134" s="23"/>
      <c r="D134" s="23"/>
      <c r="E134" s="23"/>
      <c r="F134" s="23"/>
      <c r="G134" s="23"/>
      <c r="H134" s="23"/>
      <c r="I134" s="23"/>
      <c r="J134" s="23"/>
      <c r="K134" s="24"/>
      <c r="L134" s="25"/>
      <c r="M134" s="26"/>
      <c r="N134" s="17" t="str">
        <f aca="false">IF(L134="","",L134*M134*1.21)</f>
        <v/>
      </c>
      <c r="O134" s="23"/>
      <c r="P134" s="16" t="str">
        <f aca="false">IF(A134="","",COUNTIF(Visitas!$B$5:$B$304,A134))</f>
        <v/>
      </c>
      <c r="Q134" s="17" t="str">
        <f aca="false">IF(A134="","",IF(COUNTIF(Ofertas!$B$5:$B$304,A134)=0,"",_xlfn.MAXIFS(Ofertas!$E$5:$E$304,Ofertas!$B$5:$B$304,A134)))</f>
        <v/>
      </c>
      <c r="R134" s="23"/>
      <c r="S134" s="24"/>
      <c r="T134" s="16" t="str">
        <f aca="true">IF(A134="","",IF(OR(O134="Vendido",O134="Alquilado",O134="Retirado",O134="Perdido"),"",IF(AND(S134&lt;&gt;"",S134&lt;TODAY()),"Acción atrasada · ","")&amp;IF(AND(K134&lt;&gt;"",K134&lt;TODAY()),"Encargo vencido",IF(AND(K134&lt;&gt;"",K134-TODAY()&lt;=Inicio!$C$8),"Encargo vence en "&amp;(K134-TODAY())&amp;" días",""))))</f>
        <v/>
      </c>
    </row>
    <row r="135" customFormat="false" ht="15" hidden="false" customHeight="false" outlineLevel="0" collapsed="false">
      <c r="A135" s="23"/>
      <c r="B135" s="24"/>
      <c r="C135" s="23"/>
      <c r="D135" s="23"/>
      <c r="E135" s="23"/>
      <c r="F135" s="23"/>
      <c r="G135" s="23"/>
      <c r="H135" s="23"/>
      <c r="I135" s="23"/>
      <c r="J135" s="23"/>
      <c r="K135" s="24"/>
      <c r="L135" s="25"/>
      <c r="M135" s="26"/>
      <c r="N135" s="17" t="str">
        <f aca="false">IF(L135="","",L135*M135*1.21)</f>
        <v/>
      </c>
      <c r="O135" s="23"/>
      <c r="P135" s="16" t="str">
        <f aca="false">IF(A135="","",COUNTIF(Visitas!$B$5:$B$304,A135))</f>
        <v/>
      </c>
      <c r="Q135" s="17" t="str">
        <f aca="false">IF(A135="","",IF(COUNTIF(Ofertas!$B$5:$B$304,A135)=0,"",_xlfn.MAXIFS(Ofertas!$E$5:$E$304,Ofertas!$B$5:$B$304,A135)))</f>
        <v/>
      </c>
      <c r="R135" s="23"/>
      <c r="S135" s="24"/>
      <c r="T135" s="16" t="str">
        <f aca="true">IF(A135="","",IF(OR(O135="Vendido",O135="Alquilado",O135="Retirado",O135="Perdido"),"",IF(AND(S135&lt;&gt;"",S135&lt;TODAY()),"Acción atrasada · ","")&amp;IF(AND(K135&lt;&gt;"",K135&lt;TODAY()),"Encargo vencido",IF(AND(K135&lt;&gt;"",K135-TODAY()&lt;=Inicio!$C$8),"Encargo vence en "&amp;(K135-TODAY())&amp;" días",""))))</f>
        <v/>
      </c>
    </row>
    <row r="136" customFormat="false" ht="15" hidden="false" customHeight="false" outlineLevel="0" collapsed="false">
      <c r="A136" s="23"/>
      <c r="B136" s="24"/>
      <c r="C136" s="23"/>
      <c r="D136" s="23"/>
      <c r="E136" s="23"/>
      <c r="F136" s="23"/>
      <c r="G136" s="23"/>
      <c r="H136" s="23"/>
      <c r="I136" s="23"/>
      <c r="J136" s="23"/>
      <c r="K136" s="24"/>
      <c r="L136" s="25"/>
      <c r="M136" s="26"/>
      <c r="N136" s="17" t="str">
        <f aca="false">IF(L136="","",L136*M136*1.21)</f>
        <v/>
      </c>
      <c r="O136" s="23"/>
      <c r="P136" s="16" t="str">
        <f aca="false">IF(A136="","",COUNTIF(Visitas!$B$5:$B$304,A136))</f>
        <v/>
      </c>
      <c r="Q136" s="17" t="str">
        <f aca="false">IF(A136="","",IF(COUNTIF(Ofertas!$B$5:$B$304,A136)=0,"",_xlfn.MAXIFS(Ofertas!$E$5:$E$304,Ofertas!$B$5:$B$304,A136)))</f>
        <v/>
      </c>
      <c r="R136" s="23"/>
      <c r="S136" s="24"/>
      <c r="T136" s="16" t="str">
        <f aca="true">IF(A136="","",IF(OR(O136="Vendido",O136="Alquilado",O136="Retirado",O136="Perdido"),"",IF(AND(S136&lt;&gt;"",S136&lt;TODAY()),"Acción atrasada · ","")&amp;IF(AND(K136&lt;&gt;"",K136&lt;TODAY()),"Encargo vencido",IF(AND(K136&lt;&gt;"",K136-TODAY()&lt;=Inicio!$C$8),"Encargo vence en "&amp;(K136-TODAY())&amp;" días",""))))</f>
        <v/>
      </c>
    </row>
    <row r="137" customFormat="false" ht="15" hidden="false" customHeight="false" outlineLevel="0" collapsed="false">
      <c r="A137" s="23"/>
      <c r="B137" s="24"/>
      <c r="C137" s="23"/>
      <c r="D137" s="23"/>
      <c r="E137" s="23"/>
      <c r="F137" s="23"/>
      <c r="G137" s="23"/>
      <c r="H137" s="23"/>
      <c r="I137" s="23"/>
      <c r="J137" s="23"/>
      <c r="K137" s="24"/>
      <c r="L137" s="25"/>
      <c r="M137" s="26"/>
      <c r="N137" s="17" t="str">
        <f aca="false">IF(L137="","",L137*M137*1.21)</f>
        <v/>
      </c>
      <c r="O137" s="23"/>
      <c r="P137" s="16" t="str">
        <f aca="false">IF(A137="","",COUNTIF(Visitas!$B$5:$B$304,A137))</f>
        <v/>
      </c>
      <c r="Q137" s="17" t="str">
        <f aca="false">IF(A137="","",IF(COUNTIF(Ofertas!$B$5:$B$304,A137)=0,"",_xlfn.MAXIFS(Ofertas!$E$5:$E$304,Ofertas!$B$5:$B$304,A137)))</f>
        <v/>
      </c>
      <c r="R137" s="23"/>
      <c r="S137" s="24"/>
      <c r="T137" s="16" t="str">
        <f aca="true">IF(A137="","",IF(OR(O137="Vendido",O137="Alquilado",O137="Retirado",O137="Perdido"),"",IF(AND(S137&lt;&gt;"",S137&lt;TODAY()),"Acción atrasada · ","")&amp;IF(AND(K137&lt;&gt;"",K137&lt;TODAY()),"Encargo vencido",IF(AND(K137&lt;&gt;"",K137-TODAY()&lt;=Inicio!$C$8),"Encargo vence en "&amp;(K137-TODAY())&amp;" días",""))))</f>
        <v/>
      </c>
    </row>
    <row r="138" customFormat="false" ht="15" hidden="false" customHeight="false" outlineLevel="0" collapsed="false">
      <c r="A138" s="23"/>
      <c r="B138" s="24"/>
      <c r="C138" s="23"/>
      <c r="D138" s="23"/>
      <c r="E138" s="23"/>
      <c r="F138" s="23"/>
      <c r="G138" s="23"/>
      <c r="H138" s="23"/>
      <c r="I138" s="23"/>
      <c r="J138" s="23"/>
      <c r="K138" s="24"/>
      <c r="L138" s="25"/>
      <c r="M138" s="26"/>
      <c r="N138" s="17" t="str">
        <f aca="false">IF(L138="","",L138*M138*1.21)</f>
        <v/>
      </c>
      <c r="O138" s="23"/>
      <c r="P138" s="16" t="str">
        <f aca="false">IF(A138="","",COUNTIF(Visitas!$B$5:$B$304,A138))</f>
        <v/>
      </c>
      <c r="Q138" s="17" t="str">
        <f aca="false">IF(A138="","",IF(COUNTIF(Ofertas!$B$5:$B$304,A138)=0,"",_xlfn.MAXIFS(Ofertas!$E$5:$E$304,Ofertas!$B$5:$B$304,A138)))</f>
        <v/>
      </c>
      <c r="R138" s="23"/>
      <c r="S138" s="24"/>
      <c r="T138" s="16" t="str">
        <f aca="true">IF(A138="","",IF(OR(O138="Vendido",O138="Alquilado",O138="Retirado",O138="Perdido"),"",IF(AND(S138&lt;&gt;"",S138&lt;TODAY()),"Acción atrasada · ","")&amp;IF(AND(K138&lt;&gt;"",K138&lt;TODAY()),"Encargo vencido",IF(AND(K138&lt;&gt;"",K138-TODAY()&lt;=Inicio!$C$8),"Encargo vence en "&amp;(K138-TODAY())&amp;" días",""))))</f>
        <v/>
      </c>
    </row>
    <row r="139" customFormat="false" ht="15" hidden="false" customHeight="false" outlineLevel="0" collapsed="false">
      <c r="A139" s="23"/>
      <c r="B139" s="24"/>
      <c r="C139" s="23"/>
      <c r="D139" s="23"/>
      <c r="E139" s="23"/>
      <c r="F139" s="23"/>
      <c r="G139" s="23"/>
      <c r="H139" s="23"/>
      <c r="I139" s="23"/>
      <c r="J139" s="23"/>
      <c r="K139" s="24"/>
      <c r="L139" s="25"/>
      <c r="M139" s="26"/>
      <c r="N139" s="17" t="str">
        <f aca="false">IF(L139="","",L139*M139*1.21)</f>
        <v/>
      </c>
      <c r="O139" s="23"/>
      <c r="P139" s="16" t="str">
        <f aca="false">IF(A139="","",COUNTIF(Visitas!$B$5:$B$304,A139))</f>
        <v/>
      </c>
      <c r="Q139" s="17" t="str">
        <f aca="false">IF(A139="","",IF(COUNTIF(Ofertas!$B$5:$B$304,A139)=0,"",_xlfn.MAXIFS(Ofertas!$E$5:$E$304,Ofertas!$B$5:$B$304,A139)))</f>
        <v/>
      </c>
      <c r="R139" s="23"/>
      <c r="S139" s="24"/>
      <c r="T139" s="16" t="str">
        <f aca="true">IF(A139="","",IF(OR(O139="Vendido",O139="Alquilado",O139="Retirado",O139="Perdido"),"",IF(AND(S139&lt;&gt;"",S139&lt;TODAY()),"Acción atrasada · ","")&amp;IF(AND(K139&lt;&gt;"",K139&lt;TODAY()),"Encargo vencido",IF(AND(K139&lt;&gt;"",K139-TODAY()&lt;=Inicio!$C$8),"Encargo vence en "&amp;(K139-TODAY())&amp;" días",""))))</f>
        <v/>
      </c>
    </row>
    <row r="140" customFormat="false" ht="15" hidden="false" customHeight="false" outlineLevel="0" collapsed="false">
      <c r="A140" s="23"/>
      <c r="B140" s="24"/>
      <c r="C140" s="23"/>
      <c r="D140" s="23"/>
      <c r="E140" s="23"/>
      <c r="F140" s="23"/>
      <c r="G140" s="23"/>
      <c r="H140" s="23"/>
      <c r="I140" s="23"/>
      <c r="J140" s="23"/>
      <c r="K140" s="24"/>
      <c r="L140" s="25"/>
      <c r="M140" s="26"/>
      <c r="N140" s="17" t="str">
        <f aca="false">IF(L140="","",L140*M140*1.21)</f>
        <v/>
      </c>
      <c r="O140" s="23"/>
      <c r="P140" s="16" t="str">
        <f aca="false">IF(A140="","",COUNTIF(Visitas!$B$5:$B$304,A140))</f>
        <v/>
      </c>
      <c r="Q140" s="17" t="str">
        <f aca="false">IF(A140="","",IF(COUNTIF(Ofertas!$B$5:$B$304,A140)=0,"",_xlfn.MAXIFS(Ofertas!$E$5:$E$304,Ofertas!$B$5:$B$304,A140)))</f>
        <v/>
      </c>
      <c r="R140" s="23"/>
      <c r="S140" s="24"/>
      <c r="T140" s="16" t="str">
        <f aca="true">IF(A140="","",IF(OR(O140="Vendido",O140="Alquilado",O140="Retirado",O140="Perdido"),"",IF(AND(S140&lt;&gt;"",S140&lt;TODAY()),"Acción atrasada · ","")&amp;IF(AND(K140&lt;&gt;"",K140&lt;TODAY()),"Encargo vencido",IF(AND(K140&lt;&gt;"",K140-TODAY()&lt;=Inicio!$C$8),"Encargo vence en "&amp;(K140-TODAY())&amp;" días",""))))</f>
        <v/>
      </c>
    </row>
    <row r="141" customFormat="false" ht="15" hidden="false" customHeight="false" outlineLevel="0" collapsed="false">
      <c r="A141" s="23"/>
      <c r="B141" s="24"/>
      <c r="C141" s="23"/>
      <c r="D141" s="23"/>
      <c r="E141" s="23"/>
      <c r="F141" s="23"/>
      <c r="G141" s="23"/>
      <c r="H141" s="23"/>
      <c r="I141" s="23"/>
      <c r="J141" s="23"/>
      <c r="K141" s="24"/>
      <c r="L141" s="25"/>
      <c r="M141" s="26"/>
      <c r="N141" s="17" t="str">
        <f aca="false">IF(L141="","",L141*M141*1.21)</f>
        <v/>
      </c>
      <c r="O141" s="23"/>
      <c r="P141" s="16" t="str">
        <f aca="false">IF(A141="","",COUNTIF(Visitas!$B$5:$B$304,A141))</f>
        <v/>
      </c>
      <c r="Q141" s="17" t="str">
        <f aca="false">IF(A141="","",IF(COUNTIF(Ofertas!$B$5:$B$304,A141)=0,"",_xlfn.MAXIFS(Ofertas!$E$5:$E$304,Ofertas!$B$5:$B$304,A141)))</f>
        <v/>
      </c>
      <c r="R141" s="23"/>
      <c r="S141" s="24"/>
      <c r="T141" s="16" t="str">
        <f aca="true">IF(A141="","",IF(OR(O141="Vendido",O141="Alquilado",O141="Retirado",O141="Perdido"),"",IF(AND(S141&lt;&gt;"",S141&lt;TODAY()),"Acción atrasada · ","")&amp;IF(AND(K141&lt;&gt;"",K141&lt;TODAY()),"Encargo vencido",IF(AND(K141&lt;&gt;"",K141-TODAY()&lt;=Inicio!$C$8),"Encargo vence en "&amp;(K141-TODAY())&amp;" días",""))))</f>
        <v/>
      </c>
    </row>
    <row r="142" customFormat="false" ht="15" hidden="false" customHeight="false" outlineLevel="0" collapsed="false">
      <c r="A142" s="23"/>
      <c r="B142" s="24"/>
      <c r="C142" s="23"/>
      <c r="D142" s="23"/>
      <c r="E142" s="23"/>
      <c r="F142" s="23"/>
      <c r="G142" s="23"/>
      <c r="H142" s="23"/>
      <c r="I142" s="23"/>
      <c r="J142" s="23"/>
      <c r="K142" s="24"/>
      <c r="L142" s="25"/>
      <c r="M142" s="26"/>
      <c r="N142" s="17" t="str">
        <f aca="false">IF(L142="","",L142*M142*1.21)</f>
        <v/>
      </c>
      <c r="O142" s="23"/>
      <c r="P142" s="16" t="str">
        <f aca="false">IF(A142="","",COUNTIF(Visitas!$B$5:$B$304,A142))</f>
        <v/>
      </c>
      <c r="Q142" s="17" t="str">
        <f aca="false">IF(A142="","",IF(COUNTIF(Ofertas!$B$5:$B$304,A142)=0,"",_xlfn.MAXIFS(Ofertas!$E$5:$E$304,Ofertas!$B$5:$B$304,A142)))</f>
        <v/>
      </c>
      <c r="R142" s="23"/>
      <c r="S142" s="24"/>
      <c r="T142" s="16" t="str">
        <f aca="true">IF(A142="","",IF(OR(O142="Vendido",O142="Alquilado",O142="Retirado",O142="Perdido"),"",IF(AND(S142&lt;&gt;"",S142&lt;TODAY()),"Acción atrasada · ","")&amp;IF(AND(K142&lt;&gt;"",K142&lt;TODAY()),"Encargo vencido",IF(AND(K142&lt;&gt;"",K142-TODAY()&lt;=Inicio!$C$8),"Encargo vence en "&amp;(K142-TODAY())&amp;" días",""))))</f>
        <v/>
      </c>
    </row>
    <row r="143" customFormat="false" ht="15" hidden="false" customHeight="false" outlineLevel="0" collapsed="false">
      <c r="A143" s="23"/>
      <c r="B143" s="24"/>
      <c r="C143" s="23"/>
      <c r="D143" s="23"/>
      <c r="E143" s="23"/>
      <c r="F143" s="23"/>
      <c r="G143" s="23"/>
      <c r="H143" s="23"/>
      <c r="I143" s="23"/>
      <c r="J143" s="23"/>
      <c r="K143" s="24"/>
      <c r="L143" s="25"/>
      <c r="M143" s="26"/>
      <c r="N143" s="17" t="str">
        <f aca="false">IF(L143="","",L143*M143*1.21)</f>
        <v/>
      </c>
      <c r="O143" s="23"/>
      <c r="P143" s="16" t="str">
        <f aca="false">IF(A143="","",COUNTIF(Visitas!$B$5:$B$304,A143))</f>
        <v/>
      </c>
      <c r="Q143" s="17" t="str">
        <f aca="false">IF(A143="","",IF(COUNTIF(Ofertas!$B$5:$B$304,A143)=0,"",_xlfn.MAXIFS(Ofertas!$E$5:$E$304,Ofertas!$B$5:$B$304,A143)))</f>
        <v/>
      </c>
      <c r="R143" s="23"/>
      <c r="S143" s="24"/>
      <c r="T143" s="16" t="str">
        <f aca="true">IF(A143="","",IF(OR(O143="Vendido",O143="Alquilado",O143="Retirado",O143="Perdido"),"",IF(AND(S143&lt;&gt;"",S143&lt;TODAY()),"Acción atrasada · ","")&amp;IF(AND(K143&lt;&gt;"",K143&lt;TODAY()),"Encargo vencido",IF(AND(K143&lt;&gt;"",K143-TODAY()&lt;=Inicio!$C$8),"Encargo vence en "&amp;(K143-TODAY())&amp;" días",""))))</f>
        <v/>
      </c>
    </row>
    <row r="144" customFormat="false" ht="15" hidden="false" customHeight="false" outlineLevel="0" collapsed="false">
      <c r="A144" s="23"/>
      <c r="B144" s="24"/>
      <c r="C144" s="23"/>
      <c r="D144" s="23"/>
      <c r="E144" s="23"/>
      <c r="F144" s="23"/>
      <c r="G144" s="23"/>
      <c r="H144" s="23"/>
      <c r="I144" s="23"/>
      <c r="J144" s="23"/>
      <c r="K144" s="24"/>
      <c r="L144" s="25"/>
      <c r="M144" s="26"/>
      <c r="N144" s="17" t="str">
        <f aca="false">IF(L144="","",L144*M144*1.21)</f>
        <v/>
      </c>
      <c r="O144" s="23"/>
      <c r="P144" s="16" t="str">
        <f aca="false">IF(A144="","",COUNTIF(Visitas!$B$5:$B$304,A144))</f>
        <v/>
      </c>
      <c r="Q144" s="17" t="str">
        <f aca="false">IF(A144="","",IF(COUNTIF(Ofertas!$B$5:$B$304,A144)=0,"",_xlfn.MAXIFS(Ofertas!$E$5:$E$304,Ofertas!$B$5:$B$304,A144)))</f>
        <v/>
      </c>
      <c r="R144" s="23"/>
      <c r="S144" s="24"/>
      <c r="T144" s="16" t="str">
        <f aca="true">IF(A144="","",IF(OR(O144="Vendido",O144="Alquilado",O144="Retirado",O144="Perdido"),"",IF(AND(S144&lt;&gt;"",S144&lt;TODAY()),"Acción atrasada · ","")&amp;IF(AND(K144&lt;&gt;"",K144&lt;TODAY()),"Encargo vencido",IF(AND(K144&lt;&gt;"",K144-TODAY()&lt;=Inicio!$C$8),"Encargo vence en "&amp;(K144-TODAY())&amp;" días",""))))</f>
        <v/>
      </c>
    </row>
    <row r="145" customFormat="false" ht="15" hidden="false" customHeight="false" outlineLevel="0" collapsed="false">
      <c r="A145" s="23"/>
      <c r="B145" s="24"/>
      <c r="C145" s="23"/>
      <c r="D145" s="23"/>
      <c r="E145" s="23"/>
      <c r="F145" s="23"/>
      <c r="G145" s="23"/>
      <c r="H145" s="23"/>
      <c r="I145" s="23"/>
      <c r="J145" s="23"/>
      <c r="K145" s="24"/>
      <c r="L145" s="25"/>
      <c r="M145" s="26"/>
      <c r="N145" s="17" t="str">
        <f aca="false">IF(L145="","",L145*M145*1.21)</f>
        <v/>
      </c>
      <c r="O145" s="23"/>
      <c r="P145" s="16" t="str">
        <f aca="false">IF(A145="","",COUNTIF(Visitas!$B$5:$B$304,A145))</f>
        <v/>
      </c>
      <c r="Q145" s="17" t="str">
        <f aca="false">IF(A145="","",IF(COUNTIF(Ofertas!$B$5:$B$304,A145)=0,"",_xlfn.MAXIFS(Ofertas!$E$5:$E$304,Ofertas!$B$5:$B$304,A145)))</f>
        <v/>
      </c>
      <c r="R145" s="23"/>
      <c r="S145" s="24"/>
      <c r="T145" s="16" t="str">
        <f aca="true">IF(A145="","",IF(OR(O145="Vendido",O145="Alquilado",O145="Retirado",O145="Perdido"),"",IF(AND(S145&lt;&gt;"",S145&lt;TODAY()),"Acción atrasada · ","")&amp;IF(AND(K145&lt;&gt;"",K145&lt;TODAY()),"Encargo vencido",IF(AND(K145&lt;&gt;"",K145-TODAY()&lt;=Inicio!$C$8),"Encargo vence en "&amp;(K145-TODAY())&amp;" días",""))))</f>
        <v/>
      </c>
    </row>
    <row r="146" customFormat="false" ht="15" hidden="false" customHeight="false" outlineLevel="0" collapsed="false">
      <c r="A146" s="23"/>
      <c r="B146" s="24"/>
      <c r="C146" s="23"/>
      <c r="D146" s="23"/>
      <c r="E146" s="23"/>
      <c r="F146" s="23"/>
      <c r="G146" s="23"/>
      <c r="H146" s="23"/>
      <c r="I146" s="23"/>
      <c r="J146" s="23"/>
      <c r="K146" s="24"/>
      <c r="L146" s="25"/>
      <c r="M146" s="26"/>
      <c r="N146" s="17" t="str">
        <f aca="false">IF(L146="","",L146*M146*1.21)</f>
        <v/>
      </c>
      <c r="O146" s="23"/>
      <c r="P146" s="16" t="str">
        <f aca="false">IF(A146="","",COUNTIF(Visitas!$B$5:$B$304,A146))</f>
        <v/>
      </c>
      <c r="Q146" s="17" t="str">
        <f aca="false">IF(A146="","",IF(COUNTIF(Ofertas!$B$5:$B$304,A146)=0,"",_xlfn.MAXIFS(Ofertas!$E$5:$E$304,Ofertas!$B$5:$B$304,A146)))</f>
        <v/>
      </c>
      <c r="R146" s="23"/>
      <c r="S146" s="24"/>
      <c r="T146" s="16" t="str">
        <f aca="true">IF(A146="","",IF(OR(O146="Vendido",O146="Alquilado",O146="Retirado",O146="Perdido"),"",IF(AND(S146&lt;&gt;"",S146&lt;TODAY()),"Acción atrasada · ","")&amp;IF(AND(K146&lt;&gt;"",K146&lt;TODAY()),"Encargo vencido",IF(AND(K146&lt;&gt;"",K146-TODAY()&lt;=Inicio!$C$8),"Encargo vence en "&amp;(K146-TODAY())&amp;" días",""))))</f>
        <v/>
      </c>
    </row>
    <row r="147" customFormat="false" ht="15" hidden="false" customHeight="false" outlineLevel="0" collapsed="false">
      <c r="A147" s="23"/>
      <c r="B147" s="24"/>
      <c r="C147" s="23"/>
      <c r="D147" s="23"/>
      <c r="E147" s="23"/>
      <c r="F147" s="23"/>
      <c r="G147" s="23"/>
      <c r="H147" s="23"/>
      <c r="I147" s="23"/>
      <c r="J147" s="23"/>
      <c r="K147" s="24"/>
      <c r="L147" s="25"/>
      <c r="M147" s="26"/>
      <c r="N147" s="17" t="str">
        <f aca="false">IF(L147="","",L147*M147*1.21)</f>
        <v/>
      </c>
      <c r="O147" s="23"/>
      <c r="P147" s="16" t="str">
        <f aca="false">IF(A147="","",COUNTIF(Visitas!$B$5:$B$304,A147))</f>
        <v/>
      </c>
      <c r="Q147" s="17" t="str">
        <f aca="false">IF(A147="","",IF(COUNTIF(Ofertas!$B$5:$B$304,A147)=0,"",_xlfn.MAXIFS(Ofertas!$E$5:$E$304,Ofertas!$B$5:$B$304,A147)))</f>
        <v/>
      </c>
      <c r="R147" s="23"/>
      <c r="S147" s="24"/>
      <c r="T147" s="16" t="str">
        <f aca="true">IF(A147="","",IF(OR(O147="Vendido",O147="Alquilado",O147="Retirado",O147="Perdido"),"",IF(AND(S147&lt;&gt;"",S147&lt;TODAY()),"Acción atrasada · ","")&amp;IF(AND(K147&lt;&gt;"",K147&lt;TODAY()),"Encargo vencido",IF(AND(K147&lt;&gt;"",K147-TODAY()&lt;=Inicio!$C$8),"Encargo vence en "&amp;(K147-TODAY())&amp;" días",""))))</f>
        <v/>
      </c>
    </row>
    <row r="148" customFormat="false" ht="15" hidden="false" customHeight="false" outlineLevel="0" collapsed="false">
      <c r="A148" s="23"/>
      <c r="B148" s="24"/>
      <c r="C148" s="23"/>
      <c r="D148" s="23"/>
      <c r="E148" s="23"/>
      <c r="F148" s="23"/>
      <c r="G148" s="23"/>
      <c r="H148" s="23"/>
      <c r="I148" s="23"/>
      <c r="J148" s="23"/>
      <c r="K148" s="24"/>
      <c r="L148" s="25"/>
      <c r="M148" s="26"/>
      <c r="N148" s="17" t="str">
        <f aca="false">IF(L148="","",L148*M148*1.21)</f>
        <v/>
      </c>
      <c r="O148" s="23"/>
      <c r="P148" s="16" t="str">
        <f aca="false">IF(A148="","",COUNTIF(Visitas!$B$5:$B$304,A148))</f>
        <v/>
      </c>
      <c r="Q148" s="17" t="str">
        <f aca="false">IF(A148="","",IF(COUNTIF(Ofertas!$B$5:$B$304,A148)=0,"",_xlfn.MAXIFS(Ofertas!$E$5:$E$304,Ofertas!$B$5:$B$304,A148)))</f>
        <v/>
      </c>
      <c r="R148" s="23"/>
      <c r="S148" s="24"/>
      <c r="T148" s="16" t="str">
        <f aca="true">IF(A148="","",IF(OR(O148="Vendido",O148="Alquilado",O148="Retirado",O148="Perdido"),"",IF(AND(S148&lt;&gt;"",S148&lt;TODAY()),"Acción atrasada · ","")&amp;IF(AND(K148&lt;&gt;"",K148&lt;TODAY()),"Encargo vencido",IF(AND(K148&lt;&gt;"",K148-TODAY()&lt;=Inicio!$C$8),"Encargo vence en "&amp;(K148-TODAY())&amp;" días",""))))</f>
        <v/>
      </c>
    </row>
    <row r="149" customFormat="false" ht="15" hidden="false" customHeight="false" outlineLevel="0" collapsed="false">
      <c r="A149" s="23"/>
      <c r="B149" s="24"/>
      <c r="C149" s="23"/>
      <c r="D149" s="23"/>
      <c r="E149" s="23"/>
      <c r="F149" s="23"/>
      <c r="G149" s="23"/>
      <c r="H149" s="23"/>
      <c r="I149" s="23"/>
      <c r="J149" s="23"/>
      <c r="K149" s="24"/>
      <c r="L149" s="25"/>
      <c r="M149" s="26"/>
      <c r="N149" s="17" t="str">
        <f aca="false">IF(L149="","",L149*M149*1.21)</f>
        <v/>
      </c>
      <c r="O149" s="23"/>
      <c r="P149" s="16" t="str">
        <f aca="false">IF(A149="","",COUNTIF(Visitas!$B$5:$B$304,A149))</f>
        <v/>
      </c>
      <c r="Q149" s="17" t="str">
        <f aca="false">IF(A149="","",IF(COUNTIF(Ofertas!$B$5:$B$304,A149)=0,"",_xlfn.MAXIFS(Ofertas!$E$5:$E$304,Ofertas!$B$5:$B$304,A149)))</f>
        <v/>
      </c>
      <c r="R149" s="23"/>
      <c r="S149" s="24"/>
      <c r="T149" s="16" t="str">
        <f aca="true">IF(A149="","",IF(OR(O149="Vendido",O149="Alquilado",O149="Retirado",O149="Perdido"),"",IF(AND(S149&lt;&gt;"",S149&lt;TODAY()),"Acción atrasada · ","")&amp;IF(AND(K149&lt;&gt;"",K149&lt;TODAY()),"Encargo vencido",IF(AND(K149&lt;&gt;"",K149-TODAY()&lt;=Inicio!$C$8),"Encargo vence en "&amp;(K149-TODAY())&amp;" días",""))))</f>
        <v/>
      </c>
    </row>
    <row r="150" customFormat="false" ht="15" hidden="false" customHeight="false" outlineLevel="0" collapsed="false">
      <c r="A150" s="23"/>
      <c r="B150" s="24"/>
      <c r="C150" s="23"/>
      <c r="D150" s="23"/>
      <c r="E150" s="23"/>
      <c r="F150" s="23"/>
      <c r="G150" s="23"/>
      <c r="H150" s="23"/>
      <c r="I150" s="23"/>
      <c r="J150" s="23"/>
      <c r="K150" s="24"/>
      <c r="L150" s="25"/>
      <c r="M150" s="26"/>
      <c r="N150" s="17" t="str">
        <f aca="false">IF(L150="","",L150*M150*1.21)</f>
        <v/>
      </c>
      <c r="O150" s="23"/>
      <c r="P150" s="16" t="str">
        <f aca="false">IF(A150="","",COUNTIF(Visitas!$B$5:$B$304,A150))</f>
        <v/>
      </c>
      <c r="Q150" s="17" t="str">
        <f aca="false">IF(A150="","",IF(COUNTIF(Ofertas!$B$5:$B$304,A150)=0,"",_xlfn.MAXIFS(Ofertas!$E$5:$E$304,Ofertas!$B$5:$B$304,A150)))</f>
        <v/>
      </c>
      <c r="R150" s="23"/>
      <c r="S150" s="24"/>
      <c r="T150" s="16" t="str">
        <f aca="true">IF(A150="","",IF(OR(O150="Vendido",O150="Alquilado",O150="Retirado",O150="Perdido"),"",IF(AND(S150&lt;&gt;"",S150&lt;TODAY()),"Acción atrasada · ","")&amp;IF(AND(K150&lt;&gt;"",K150&lt;TODAY()),"Encargo vencido",IF(AND(K150&lt;&gt;"",K150-TODAY()&lt;=Inicio!$C$8),"Encargo vence en "&amp;(K150-TODAY())&amp;" días",""))))</f>
        <v/>
      </c>
    </row>
    <row r="151" customFormat="false" ht="15" hidden="false" customHeight="false" outlineLevel="0" collapsed="false">
      <c r="A151" s="23"/>
      <c r="B151" s="24"/>
      <c r="C151" s="23"/>
      <c r="D151" s="23"/>
      <c r="E151" s="23"/>
      <c r="F151" s="23"/>
      <c r="G151" s="23"/>
      <c r="H151" s="23"/>
      <c r="I151" s="23"/>
      <c r="J151" s="23"/>
      <c r="K151" s="24"/>
      <c r="L151" s="25"/>
      <c r="M151" s="26"/>
      <c r="N151" s="17" t="str">
        <f aca="false">IF(L151="","",L151*M151*1.21)</f>
        <v/>
      </c>
      <c r="O151" s="23"/>
      <c r="P151" s="16" t="str">
        <f aca="false">IF(A151="","",COUNTIF(Visitas!$B$5:$B$304,A151))</f>
        <v/>
      </c>
      <c r="Q151" s="17" t="str">
        <f aca="false">IF(A151="","",IF(COUNTIF(Ofertas!$B$5:$B$304,A151)=0,"",_xlfn.MAXIFS(Ofertas!$E$5:$E$304,Ofertas!$B$5:$B$304,A151)))</f>
        <v/>
      </c>
      <c r="R151" s="23"/>
      <c r="S151" s="24"/>
      <c r="T151" s="16" t="str">
        <f aca="true">IF(A151="","",IF(OR(O151="Vendido",O151="Alquilado",O151="Retirado",O151="Perdido"),"",IF(AND(S151&lt;&gt;"",S151&lt;TODAY()),"Acción atrasada · ","")&amp;IF(AND(K151&lt;&gt;"",K151&lt;TODAY()),"Encargo vencido",IF(AND(K151&lt;&gt;"",K151-TODAY()&lt;=Inicio!$C$8),"Encargo vence en "&amp;(K151-TODAY())&amp;" días",""))))</f>
        <v/>
      </c>
    </row>
    <row r="152" customFormat="false" ht="15" hidden="false" customHeight="false" outlineLevel="0" collapsed="false">
      <c r="A152" s="23"/>
      <c r="B152" s="24"/>
      <c r="C152" s="23"/>
      <c r="D152" s="23"/>
      <c r="E152" s="23"/>
      <c r="F152" s="23"/>
      <c r="G152" s="23"/>
      <c r="H152" s="23"/>
      <c r="I152" s="23"/>
      <c r="J152" s="23"/>
      <c r="K152" s="24"/>
      <c r="L152" s="25"/>
      <c r="M152" s="26"/>
      <c r="N152" s="17" t="str">
        <f aca="false">IF(L152="","",L152*M152*1.21)</f>
        <v/>
      </c>
      <c r="O152" s="23"/>
      <c r="P152" s="16" t="str">
        <f aca="false">IF(A152="","",COUNTIF(Visitas!$B$5:$B$304,A152))</f>
        <v/>
      </c>
      <c r="Q152" s="17" t="str">
        <f aca="false">IF(A152="","",IF(COUNTIF(Ofertas!$B$5:$B$304,A152)=0,"",_xlfn.MAXIFS(Ofertas!$E$5:$E$304,Ofertas!$B$5:$B$304,A152)))</f>
        <v/>
      </c>
      <c r="R152" s="23"/>
      <c r="S152" s="24"/>
      <c r="T152" s="16" t="str">
        <f aca="true">IF(A152="","",IF(OR(O152="Vendido",O152="Alquilado",O152="Retirado",O152="Perdido"),"",IF(AND(S152&lt;&gt;"",S152&lt;TODAY()),"Acción atrasada · ","")&amp;IF(AND(K152&lt;&gt;"",K152&lt;TODAY()),"Encargo vencido",IF(AND(K152&lt;&gt;"",K152-TODAY()&lt;=Inicio!$C$8),"Encargo vence en "&amp;(K152-TODAY())&amp;" días",""))))</f>
        <v/>
      </c>
    </row>
    <row r="153" customFormat="false" ht="15" hidden="false" customHeight="false" outlineLevel="0" collapsed="false">
      <c r="A153" s="23"/>
      <c r="B153" s="24"/>
      <c r="C153" s="23"/>
      <c r="D153" s="23"/>
      <c r="E153" s="23"/>
      <c r="F153" s="23"/>
      <c r="G153" s="23"/>
      <c r="H153" s="23"/>
      <c r="I153" s="23"/>
      <c r="J153" s="23"/>
      <c r="K153" s="24"/>
      <c r="L153" s="25"/>
      <c r="M153" s="26"/>
      <c r="N153" s="17" t="str">
        <f aca="false">IF(L153="","",L153*M153*1.21)</f>
        <v/>
      </c>
      <c r="O153" s="23"/>
      <c r="P153" s="16" t="str">
        <f aca="false">IF(A153="","",COUNTIF(Visitas!$B$5:$B$304,A153))</f>
        <v/>
      </c>
      <c r="Q153" s="17" t="str">
        <f aca="false">IF(A153="","",IF(COUNTIF(Ofertas!$B$5:$B$304,A153)=0,"",_xlfn.MAXIFS(Ofertas!$E$5:$E$304,Ofertas!$B$5:$B$304,A153)))</f>
        <v/>
      </c>
      <c r="R153" s="23"/>
      <c r="S153" s="24"/>
      <c r="T153" s="16" t="str">
        <f aca="true">IF(A153="","",IF(OR(O153="Vendido",O153="Alquilado",O153="Retirado",O153="Perdido"),"",IF(AND(S153&lt;&gt;"",S153&lt;TODAY()),"Acción atrasada · ","")&amp;IF(AND(K153&lt;&gt;"",K153&lt;TODAY()),"Encargo vencido",IF(AND(K153&lt;&gt;"",K153-TODAY()&lt;=Inicio!$C$8),"Encargo vence en "&amp;(K153-TODAY())&amp;" días",""))))</f>
        <v/>
      </c>
    </row>
    <row r="154" customFormat="false" ht="15" hidden="false" customHeight="false" outlineLevel="0" collapsed="false">
      <c r="A154" s="23"/>
      <c r="B154" s="24"/>
      <c r="C154" s="23"/>
      <c r="D154" s="23"/>
      <c r="E154" s="23"/>
      <c r="F154" s="23"/>
      <c r="G154" s="23"/>
      <c r="H154" s="23"/>
      <c r="I154" s="23"/>
      <c r="J154" s="23"/>
      <c r="K154" s="24"/>
      <c r="L154" s="25"/>
      <c r="M154" s="26"/>
      <c r="N154" s="17" t="str">
        <f aca="false">IF(L154="","",L154*M154*1.21)</f>
        <v/>
      </c>
      <c r="O154" s="23"/>
      <c r="P154" s="16" t="str">
        <f aca="false">IF(A154="","",COUNTIF(Visitas!$B$5:$B$304,A154))</f>
        <v/>
      </c>
      <c r="Q154" s="17" t="str">
        <f aca="false">IF(A154="","",IF(COUNTIF(Ofertas!$B$5:$B$304,A154)=0,"",_xlfn.MAXIFS(Ofertas!$E$5:$E$304,Ofertas!$B$5:$B$304,A154)))</f>
        <v/>
      </c>
      <c r="R154" s="23"/>
      <c r="S154" s="24"/>
      <c r="T154" s="16" t="str">
        <f aca="true">IF(A154="","",IF(OR(O154="Vendido",O154="Alquilado",O154="Retirado",O154="Perdido"),"",IF(AND(S154&lt;&gt;"",S154&lt;TODAY()),"Acción atrasada · ","")&amp;IF(AND(K154&lt;&gt;"",K154&lt;TODAY()),"Encargo vencido",IF(AND(K154&lt;&gt;"",K154-TODAY()&lt;=Inicio!$C$8),"Encargo vence en "&amp;(K154-TODAY())&amp;" días",""))))</f>
        <v/>
      </c>
    </row>
    <row r="155" customFormat="false" ht="15" hidden="false" customHeight="false" outlineLevel="0" collapsed="false">
      <c r="A155" s="23"/>
      <c r="B155" s="24"/>
      <c r="C155" s="23"/>
      <c r="D155" s="23"/>
      <c r="E155" s="23"/>
      <c r="F155" s="23"/>
      <c r="G155" s="23"/>
      <c r="H155" s="23"/>
      <c r="I155" s="23"/>
      <c r="J155" s="23"/>
      <c r="K155" s="24"/>
      <c r="L155" s="25"/>
      <c r="M155" s="26"/>
      <c r="N155" s="17" t="str">
        <f aca="false">IF(L155="","",L155*M155*1.21)</f>
        <v/>
      </c>
      <c r="O155" s="23"/>
      <c r="P155" s="16" t="str">
        <f aca="false">IF(A155="","",COUNTIF(Visitas!$B$5:$B$304,A155))</f>
        <v/>
      </c>
      <c r="Q155" s="17" t="str">
        <f aca="false">IF(A155="","",IF(COUNTIF(Ofertas!$B$5:$B$304,A155)=0,"",_xlfn.MAXIFS(Ofertas!$E$5:$E$304,Ofertas!$B$5:$B$304,A155)))</f>
        <v/>
      </c>
      <c r="R155" s="23"/>
      <c r="S155" s="24"/>
      <c r="T155" s="16" t="str">
        <f aca="true">IF(A155="","",IF(OR(O155="Vendido",O155="Alquilado",O155="Retirado",O155="Perdido"),"",IF(AND(S155&lt;&gt;"",S155&lt;TODAY()),"Acción atrasada · ","")&amp;IF(AND(K155&lt;&gt;"",K155&lt;TODAY()),"Encargo vencido",IF(AND(K155&lt;&gt;"",K155-TODAY()&lt;=Inicio!$C$8),"Encargo vence en "&amp;(K155-TODAY())&amp;" días",""))))</f>
        <v/>
      </c>
    </row>
    <row r="156" customFormat="false" ht="15" hidden="false" customHeight="false" outlineLevel="0" collapsed="false">
      <c r="A156" s="23"/>
      <c r="B156" s="24"/>
      <c r="C156" s="23"/>
      <c r="D156" s="23"/>
      <c r="E156" s="23"/>
      <c r="F156" s="23"/>
      <c r="G156" s="23"/>
      <c r="H156" s="23"/>
      <c r="I156" s="23"/>
      <c r="J156" s="23"/>
      <c r="K156" s="24"/>
      <c r="L156" s="25"/>
      <c r="M156" s="26"/>
      <c r="N156" s="17" t="str">
        <f aca="false">IF(L156="","",L156*M156*1.21)</f>
        <v/>
      </c>
      <c r="O156" s="23"/>
      <c r="P156" s="16" t="str">
        <f aca="false">IF(A156="","",COUNTIF(Visitas!$B$5:$B$304,A156))</f>
        <v/>
      </c>
      <c r="Q156" s="17" t="str">
        <f aca="false">IF(A156="","",IF(COUNTIF(Ofertas!$B$5:$B$304,A156)=0,"",_xlfn.MAXIFS(Ofertas!$E$5:$E$304,Ofertas!$B$5:$B$304,A156)))</f>
        <v/>
      </c>
      <c r="R156" s="23"/>
      <c r="S156" s="24"/>
      <c r="T156" s="16" t="str">
        <f aca="true">IF(A156="","",IF(OR(O156="Vendido",O156="Alquilado",O156="Retirado",O156="Perdido"),"",IF(AND(S156&lt;&gt;"",S156&lt;TODAY()),"Acción atrasada · ","")&amp;IF(AND(K156&lt;&gt;"",K156&lt;TODAY()),"Encargo vencido",IF(AND(K156&lt;&gt;"",K156-TODAY()&lt;=Inicio!$C$8),"Encargo vence en "&amp;(K156-TODAY())&amp;" días",""))))</f>
        <v/>
      </c>
    </row>
    <row r="157" customFormat="false" ht="15" hidden="false" customHeight="false" outlineLevel="0" collapsed="false">
      <c r="A157" s="23"/>
      <c r="B157" s="24"/>
      <c r="C157" s="23"/>
      <c r="D157" s="23"/>
      <c r="E157" s="23"/>
      <c r="F157" s="23"/>
      <c r="G157" s="23"/>
      <c r="H157" s="23"/>
      <c r="I157" s="23"/>
      <c r="J157" s="23"/>
      <c r="K157" s="24"/>
      <c r="L157" s="25"/>
      <c r="M157" s="26"/>
      <c r="N157" s="17" t="str">
        <f aca="false">IF(L157="","",L157*M157*1.21)</f>
        <v/>
      </c>
      <c r="O157" s="23"/>
      <c r="P157" s="16" t="str">
        <f aca="false">IF(A157="","",COUNTIF(Visitas!$B$5:$B$304,A157))</f>
        <v/>
      </c>
      <c r="Q157" s="17" t="str">
        <f aca="false">IF(A157="","",IF(COUNTIF(Ofertas!$B$5:$B$304,A157)=0,"",_xlfn.MAXIFS(Ofertas!$E$5:$E$304,Ofertas!$B$5:$B$304,A157)))</f>
        <v/>
      </c>
      <c r="R157" s="23"/>
      <c r="S157" s="24"/>
      <c r="T157" s="16" t="str">
        <f aca="true">IF(A157="","",IF(OR(O157="Vendido",O157="Alquilado",O157="Retirado",O157="Perdido"),"",IF(AND(S157&lt;&gt;"",S157&lt;TODAY()),"Acción atrasada · ","")&amp;IF(AND(K157&lt;&gt;"",K157&lt;TODAY()),"Encargo vencido",IF(AND(K157&lt;&gt;"",K157-TODAY()&lt;=Inicio!$C$8),"Encargo vence en "&amp;(K157-TODAY())&amp;" días",""))))</f>
        <v/>
      </c>
    </row>
    <row r="158" customFormat="false" ht="15" hidden="false" customHeight="false" outlineLevel="0" collapsed="false">
      <c r="A158" s="23"/>
      <c r="B158" s="24"/>
      <c r="C158" s="23"/>
      <c r="D158" s="23"/>
      <c r="E158" s="23"/>
      <c r="F158" s="23"/>
      <c r="G158" s="23"/>
      <c r="H158" s="23"/>
      <c r="I158" s="23"/>
      <c r="J158" s="23"/>
      <c r="K158" s="24"/>
      <c r="L158" s="25"/>
      <c r="M158" s="26"/>
      <c r="N158" s="17" t="str">
        <f aca="false">IF(L158="","",L158*M158*1.21)</f>
        <v/>
      </c>
      <c r="O158" s="23"/>
      <c r="P158" s="16" t="str">
        <f aca="false">IF(A158="","",COUNTIF(Visitas!$B$5:$B$304,A158))</f>
        <v/>
      </c>
      <c r="Q158" s="17" t="str">
        <f aca="false">IF(A158="","",IF(COUNTIF(Ofertas!$B$5:$B$304,A158)=0,"",_xlfn.MAXIFS(Ofertas!$E$5:$E$304,Ofertas!$B$5:$B$304,A158)))</f>
        <v/>
      </c>
      <c r="R158" s="23"/>
      <c r="S158" s="24"/>
      <c r="T158" s="16" t="str">
        <f aca="true">IF(A158="","",IF(OR(O158="Vendido",O158="Alquilado",O158="Retirado",O158="Perdido"),"",IF(AND(S158&lt;&gt;"",S158&lt;TODAY()),"Acción atrasada · ","")&amp;IF(AND(K158&lt;&gt;"",K158&lt;TODAY()),"Encargo vencido",IF(AND(K158&lt;&gt;"",K158-TODAY()&lt;=Inicio!$C$8),"Encargo vence en "&amp;(K158-TODAY())&amp;" días",""))))</f>
        <v/>
      </c>
    </row>
    <row r="159" customFormat="false" ht="15" hidden="false" customHeight="false" outlineLevel="0" collapsed="false">
      <c r="A159" s="23"/>
      <c r="B159" s="24"/>
      <c r="C159" s="23"/>
      <c r="D159" s="23"/>
      <c r="E159" s="23"/>
      <c r="F159" s="23"/>
      <c r="G159" s="23"/>
      <c r="H159" s="23"/>
      <c r="I159" s="23"/>
      <c r="J159" s="23"/>
      <c r="K159" s="24"/>
      <c r="L159" s="25"/>
      <c r="M159" s="26"/>
      <c r="N159" s="17" t="str">
        <f aca="false">IF(L159="","",L159*M159*1.21)</f>
        <v/>
      </c>
      <c r="O159" s="23"/>
      <c r="P159" s="16" t="str">
        <f aca="false">IF(A159="","",COUNTIF(Visitas!$B$5:$B$304,A159))</f>
        <v/>
      </c>
      <c r="Q159" s="17" t="str">
        <f aca="false">IF(A159="","",IF(COUNTIF(Ofertas!$B$5:$B$304,A159)=0,"",_xlfn.MAXIFS(Ofertas!$E$5:$E$304,Ofertas!$B$5:$B$304,A159)))</f>
        <v/>
      </c>
      <c r="R159" s="23"/>
      <c r="S159" s="24"/>
      <c r="T159" s="16" t="str">
        <f aca="true">IF(A159="","",IF(OR(O159="Vendido",O159="Alquilado",O159="Retirado",O159="Perdido"),"",IF(AND(S159&lt;&gt;"",S159&lt;TODAY()),"Acción atrasada · ","")&amp;IF(AND(K159&lt;&gt;"",K159&lt;TODAY()),"Encargo vencido",IF(AND(K159&lt;&gt;"",K159-TODAY()&lt;=Inicio!$C$8),"Encargo vence en "&amp;(K159-TODAY())&amp;" días",""))))</f>
        <v/>
      </c>
    </row>
    <row r="160" customFormat="false" ht="15" hidden="false" customHeight="false" outlineLevel="0" collapsed="false">
      <c r="A160" s="23"/>
      <c r="B160" s="24"/>
      <c r="C160" s="23"/>
      <c r="D160" s="23"/>
      <c r="E160" s="23"/>
      <c r="F160" s="23"/>
      <c r="G160" s="23"/>
      <c r="H160" s="23"/>
      <c r="I160" s="23"/>
      <c r="J160" s="23"/>
      <c r="K160" s="24"/>
      <c r="L160" s="25"/>
      <c r="M160" s="26"/>
      <c r="N160" s="17" t="str">
        <f aca="false">IF(L160="","",L160*M160*1.21)</f>
        <v/>
      </c>
      <c r="O160" s="23"/>
      <c r="P160" s="16" t="str">
        <f aca="false">IF(A160="","",COUNTIF(Visitas!$B$5:$B$304,A160))</f>
        <v/>
      </c>
      <c r="Q160" s="17" t="str">
        <f aca="false">IF(A160="","",IF(COUNTIF(Ofertas!$B$5:$B$304,A160)=0,"",_xlfn.MAXIFS(Ofertas!$E$5:$E$304,Ofertas!$B$5:$B$304,A160)))</f>
        <v/>
      </c>
      <c r="R160" s="23"/>
      <c r="S160" s="24"/>
      <c r="T160" s="16" t="str">
        <f aca="true">IF(A160="","",IF(OR(O160="Vendido",O160="Alquilado",O160="Retirado",O160="Perdido"),"",IF(AND(S160&lt;&gt;"",S160&lt;TODAY()),"Acción atrasada · ","")&amp;IF(AND(K160&lt;&gt;"",K160&lt;TODAY()),"Encargo vencido",IF(AND(K160&lt;&gt;"",K160-TODAY()&lt;=Inicio!$C$8),"Encargo vence en "&amp;(K160-TODAY())&amp;" días",""))))</f>
        <v/>
      </c>
    </row>
    <row r="161" customFormat="false" ht="15" hidden="false" customHeight="false" outlineLevel="0" collapsed="false">
      <c r="A161" s="23"/>
      <c r="B161" s="24"/>
      <c r="C161" s="23"/>
      <c r="D161" s="23"/>
      <c r="E161" s="23"/>
      <c r="F161" s="23"/>
      <c r="G161" s="23"/>
      <c r="H161" s="23"/>
      <c r="I161" s="23"/>
      <c r="J161" s="23"/>
      <c r="K161" s="24"/>
      <c r="L161" s="25"/>
      <c r="M161" s="26"/>
      <c r="N161" s="17" t="str">
        <f aca="false">IF(L161="","",L161*M161*1.21)</f>
        <v/>
      </c>
      <c r="O161" s="23"/>
      <c r="P161" s="16" t="str">
        <f aca="false">IF(A161="","",COUNTIF(Visitas!$B$5:$B$304,A161))</f>
        <v/>
      </c>
      <c r="Q161" s="17" t="str">
        <f aca="false">IF(A161="","",IF(COUNTIF(Ofertas!$B$5:$B$304,A161)=0,"",_xlfn.MAXIFS(Ofertas!$E$5:$E$304,Ofertas!$B$5:$B$304,A161)))</f>
        <v/>
      </c>
      <c r="R161" s="23"/>
      <c r="S161" s="24"/>
      <c r="T161" s="16" t="str">
        <f aca="true">IF(A161="","",IF(OR(O161="Vendido",O161="Alquilado",O161="Retirado",O161="Perdido"),"",IF(AND(S161&lt;&gt;"",S161&lt;TODAY()),"Acción atrasada · ","")&amp;IF(AND(K161&lt;&gt;"",K161&lt;TODAY()),"Encargo vencido",IF(AND(K161&lt;&gt;"",K161-TODAY()&lt;=Inicio!$C$8),"Encargo vence en "&amp;(K161-TODAY())&amp;" días",""))))</f>
        <v/>
      </c>
    </row>
    <row r="162" customFormat="false" ht="15" hidden="false" customHeight="false" outlineLevel="0" collapsed="false">
      <c r="A162" s="23"/>
      <c r="B162" s="24"/>
      <c r="C162" s="23"/>
      <c r="D162" s="23"/>
      <c r="E162" s="23"/>
      <c r="F162" s="23"/>
      <c r="G162" s="23"/>
      <c r="H162" s="23"/>
      <c r="I162" s="23"/>
      <c r="J162" s="23"/>
      <c r="K162" s="24"/>
      <c r="L162" s="25"/>
      <c r="M162" s="26"/>
      <c r="N162" s="17" t="str">
        <f aca="false">IF(L162="","",L162*M162*1.21)</f>
        <v/>
      </c>
      <c r="O162" s="23"/>
      <c r="P162" s="16" t="str">
        <f aca="false">IF(A162="","",COUNTIF(Visitas!$B$5:$B$304,A162))</f>
        <v/>
      </c>
      <c r="Q162" s="17" t="str">
        <f aca="false">IF(A162="","",IF(COUNTIF(Ofertas!$B$5:$B$304,A162)=0,"",_xlfn.MAXIFS(Ofertas!$E$5:$E$304,Ofertas!$B$5:$B$304,A162)))</f>
        <v/>
      </c>
      <c r="R162" s="23"/>
      <c r="S162" s="24"/>
      <c r="T162" s="16" t="str">
        <f aca="true">IF(A162="","",IF(OR(O162="Vendido",O162="Alquilado",O162="Retirado",O162="Perdido"),"",IF(AND(S162&lt;&gt;"",S162&lt;TODAY()),"Acción atrasada · ","")&amp;IF(AND(K162&lt;&gt;"",K162&lt;TODAY()),"Encargo vencido",IF(AND(K162&lt;&gt;"",K162-TODAY()&lt;=Inicio!$C$8),"Encargo vence en "&amp;(K162-TODAY())&amp;" días",""))))</f>
        <v/>
      </c>
    </row>
    <row r="163" customFormat="false" ht="15" hidden="false" customHeight="false" outlineLevel="0" collapsed="false">
      <c r="A163" s="23"/>
      <c r="B163" s="24"/>
      <c r="C163" s="23"/>
      <c r="D163" s="23"/>
      <c r="E163" s="23"/>
      <c r="F163" s="23"/>
      <c r="G163" s="23"/>
      <c r="H163" s="23"/>
      <c r="I163" s="23"/>
      <c r="J163" s="23"/>
      <c r="K163" s="24"/>
      <c r="L163" s="25"/>
      <c r="M163" s="26"/>
      <c r="N163" s="17" t="str">
        <f aca="false">IF(L163="","",L163*M163*1.21)</f>
        <v/>
      </c>
      <c r="O163" s="23"/>
      <c r="P163" s="16" t="str">
        <f aca="false">IF(A163="","",COUNTIF(Visitas!$B$5:$B$304,A163))</f>
        <v/>
      </c>
      <c r="Q163" s="17" t="str">
        <f aca="false">IF(A163="","",IF(COUNTIF(Ofertas!$B$5:$B$304,A163)=0,"",_xlfn.MAXIFS(Ofertas!$E$5:$E$304,Ofertas!$B$5:$B$304,A163)))</f>
        <v/>
      </c>
      <c r="R163" s="23"/>
      <c r="S163" s="24"/>
      <c r="T163" s="16" t="str">
        <f aca="true">IF(A163="","",IF(OR(O163="Vendido",O163="Alquilado",O163="Retirado",O163="Perdido"),"",IF(AND(S163&lt;&gt;"",S163&lt;TODAY()),"Acción atrasada · ","")&amp;IF(AND(K163&lt;&gt;"",K163&lt;TODAY()),"Encargo vencido",IF(AND(K163&lt;&gt;"",K163-TODAY()&lt;=Inicio!$C$8),"Encargo vence en "&amp;(K163-TODAY())&amp;" días",""))))</f>
        <v/>
      </c>
    </row>
    <row r="164" customFormat="false" ht="15" hidden="false" customHeight="false" outlineLevel="0" collapsed="false">
      <c r="A164" s="23"/>
      <c r="B164" s="24"/>
      <c r="C164" s="23"/>
      <c r="D164" s="23"/>
      <c r="E164" s="23"/>
      <c r="F164" s="23"/>
      <c r="G164" s="23"/>
      <c r="H164" s="23"/>
      <c r="I164" s="23"/>
      <c r="J164" s="23"/>
      <c r="K164" s="24"/>
      <c r="L164" s="25"/>
      <c r="M164" s="26"/>
      <c r="N164" s="17" t="str">
        <f aca="false">IF(L164="","",L164*M164*1.21)</f>
        <v/>
      </c>
      <c r="O164" s="23"/>
      <c r="P164" s="16" t="str">
        <f aca="false">IF(A164="","",COUNTIF(Visitas!$B$5:$B$304,A164))</f>
        <v/>
      </c>
      <c r="Q164" s="17" t="str">
        <f aca="false">IF(A164="","",IF(COUNTIF(Ofertas!$B$5:$B$304,A164)=0,"",_xlfn.MAXIFS(Ofertas!$E$5:$E$304,Ofertas!$B$5:$B$304,A164)))</f>
        <v/>
      </c>
      <c r="R164" s="23"/>
      <c r="S164" s="24"/>
      <c r="T164" s="16" t="str">
        <f aca="true">IF(A164="","",IF(OR(O164="Vendido",O164="Alquilado",O164="Retirado",O164="Perdido"),"",IF(AND(S164&lt;&gt;"",S164&lt;TODAY()),"Acción atrasada · ","")&amp;IF(AND(K164&lt;&gt;"",K164&lt;TODAY()),"Encargo vencido",IF(AND(K164&lt;&gt;"",K164-TODAY()&lt;=Inicio!$C$8),"Encargo vence en "&amp;(K164-TODAY())&amp;" días",""))))</f>
        <v/>
      </c>
    </row>
    <row r="165" customFormat="false" ht="15" hidden="false" customHeight="false" outlineLevel="0" collapsed="false">
      <c r="A165" s="23"/>
      <c r="B165" s="24"/>
      <c r="C165" s="23"/>
      <c r="D165" s="23"/>
      <c r="E165" s="23"/>
      <c r="F165" s="23"/>
      <c r="G165" s="23"/>
      <c r="H165" s="23"/>
      <c r="I165" s="23"/>
      <c r="J165" s="23"/>
      <c r="K165" s="24"/>
      <c r="L165" s="25"/>
      <c r="M165" s="26"/>
      <c r="N165" s="17" t="str">
        <f aca="false">IF(L165="","",L165*M165*1.21)</f>
        <v/>
      </c>
      <c r="O165" s="23"/>
      <c r="P165" s="16" t="str">
        <f aca="false">IF(A165="","",COUNTIF(Visitas!$B$5:$B$304,A165))</f>
        <v/>
      </c>
      <c r="Q165" s="17" t="str">
        <f aca="false">IF(A165="","",IF(COUNTIF(Ofertas!$B$5:$B$304,A165)=0,"",_xlfn.MAXIFS(Ofertas!$E$5:$E$304,Ofertas!$B$5:$B$304,A165)))</f>
        <v/>
      </c>
      <c r="R165" s="23"/>
      <c r="S165" s="24"/>
      <c r="T165" s="16" t="str">
        <f aca="true">IF(A165="","",IF(OR(O165="Vendido",O165="Alquilado",O165="Retirado",O165="Perdido"),"",IF(AND(S165&lt;&gt;"",S165&lt;TODAY()),"Acción atrasada · ","")&amp;IF(AND(K165&lt;&gt;"",K165&lt;TODAY()),"Encargo vencido",IF(AND(K165&lt;&gt;"",K165-TODAY()&lt;=Inicio!$C$8),"Encargo vence en "&amp;(K165-TODAY())&amp;" días",""))))</f>
        <v/>
      </c>
    </row>
    <row r="166" customFormat="false" ht="15" hidden="false" customHeight="false" outlineLevel="0" collapsed="false">
      <c r="A166" s="23"/>
      <c r="B166" s="24"/>
      <c r="C166" s="23"/>
      <c r="D166" s="23"/>
      <c r="E166" s="23"/>
      <c r="F166" s="23"/>
      <c r="G166" s="23"/>
      <c r="H166" s="23"/>
      <c r="I166" s="23"/>
      <c r="J166" s="23"/>
      <c r="K166" s="24"/>
      <c r="L166" s="25"/>
      <c r="M166" s="26"/>
      <c r="N166" s="17" t="str">
        <f aca="false">IF(L166="","",L166*M166*1.21)</f>
        <v/>
      </c>
      <c r="O166" s="23"/>
      <c r="P166" s="16" t="str">
        <f aca="false">IF(A166="","",COUNTIF(Visitas!$B$5:$B$304,A166))</f>
        <v/>
      </c>
      <c r="Q166" s="17" t="str">
        <f aca="false">IF(A166="","",IF(COUNTIF(Ofertas!$B$5:$B$304,A166)=0,"",_xlfn.MAXIFS(Ofertas!$E$5:$E$304,Ofertas!$B$5:$B$304,A166)))</f>
        <v/>
      </c>
      <c r="R166" s="23"/>
      <c r="S166" s="24"/>
      <c r="T166" s="16" t="str">
        <f aca="true">IF(A166="","",IF(OR(O166="Vendido",O166="Alquilado",O166="Retirado",O166="Perdido"),"",IF(AND(S166&lt;&gt;"",S166&lt;TODAY()),"Acción atrasada · ","")&amp;IF(AND(K166&lt;&gt;"",K166&lt;TODAY()),"Encargo vencido",IF(AND(K166&lt;&gt;"",K166-TODAY()&lt;=Inicio!$C$8),"Encargo vence en "&amp;(K166-TODAY())&amp;" días",""))))</f>
        <v/>
      </c>
    </row>
    <row r="167" customFormat="false" ht="15" hidden="false" customHeight="false" outlineLevel="0" collapsed="false">
      <c r="A167" s="23"/>
      <c r="B167" s="24"/>
      <c r="C167" s="23"/>
      <c r="D167" s="23"/>
      <c r="E167" s="23"/>
      <c r="F167" s="23"/>
      <c r="G167" s="23"/>
      <c r="H167" s="23"/>
      <c r="I167" s="23"/>
      <c r="J167" s="23"/>
      <c r="K167" s="24"/>
      <c r="L167" s="25"/>
      <c r="M167" s="26"/>
      <c r="N167" s="17" t="str">
        <f aca="false">IF(L167="","",L167*M167*1.21)</f>
        <v/>
      </c>
      <c r="O167" s="23"/>
      <c r="P167" s="16" t="str">
        <f aca="false">IF(A167="","",COUNTIF(Visitas!$B$5:$B$304,A167))</f>
        <v/>
      </c>
      <c r="Q167" s="17" t="str">
        <f aca="false">IF(A167="","",IF(COUNTIF(Ofertas!$B$5:$B$304,A167)=0,"",_xlfn.MAXIFS(Ofertas!$E$5:$E$304,Ofertas!$B$5:$B$304,A167)))</f>
        <v/>
      </c>
      <c r="R167" s="23"/>
      <c r="S167" s="24"/>
      <c r="T167" s="16" t="str">
        <f aca="true">IF(A167="","",IF(OR(O167="Vendido",O167="Alquilado",O167="Retirado",O167="Perdido"),"",IF(AND(S167&lt;&gt;"",S167&lt;TODAY()),"Acción atrasada · ","")&amp;IF(AND(K167&lt;&gt;"",K167&lt;TODAY()),"Encargo vencido",IF(AND(K167&lt;&gt;"",K167-TODAY()&lt;=Inicio!$C$8),"Encargo vence en "&amp;(K167-TODAY())&amp;" días",""))))</f>
        <v/>
      </c>
    </row>
    <row r="168" customFormat="false" ht="15" hidden="false" customHeight="false" outlineLevel="0" collapsed="false">
      <c r="A168" s="23"/>
      <c r="B168" s="24"/>
      <c r="C168" s="23"/>
      <c r="D168" s="23"/>
      <c r="E168" s="23"/>
      <c r="F168" s="23"/>
      <c r="G168" s="23"/>
      <c r="H168" s="23"/>
      <c r="I168" s="23"/>
      <c r="J168" s="23"/>
      <c r="K168" s="24"/>
      <c r="L168" s="25"/>
      <c r="M168" s="26"/>
      <c r="N168" s="17" t="str">
        <f aca="false">IF(L168="","",L168*M168*1.21)</f>
        <v/>
      </c>
      <c r="O168" s="23"/>
      <c r="P168" s="16" t="str">
        <f aca="false">IF(A168="","",COUNTIF(Visitas!$B$5:$B$304,A168))</f>
        <v/>
      </c>
      <c r="Q168" s="17" t="str">
        <f aca="false">IF(A168="","",IF(COUNTIF(Ofertas!$B$5:$B$304,A168)=0,"",_xlfn.MAXIFS(Ofertas!$E$5:$E$304,Ofertas!$B$5:$B$304,A168)))</f>
        <v/>
      </c>
      <c r="R168" s="23"/>
      <c r="S168" s="24"/>
      <c r="T168" s="16" t="str">
        <f aca="true">IF(A168="","",IF(OR(O168="Vendido",O168="Alquilado",O168="Retirado",O168="Perdido"),"",IF(AND(S168&lt;&gt;"",S168&lt;TODAY()),"Acción atrasada · ","")&amp;IF(AND(K168&lt;&gt;"",K168&lt;TODAY()),"Encargo vencido",IF(AND(K168&lt;&gt;"",K168-TODAY()&lt;=Inicio!$C$8),"Encargo vence en "&amp;(K168-TODAY())&amp;" días",""))))</f>
        <v/>
      </c>
    </row>
    <row r="169" customFormat="false" ht="15" hidden="false" customHeight="false" outlineLevel="0" collapsed="false">
      <c r="A169" s="23"/>
      <c r="B169" s="24"/>
      <c r="C169" s="23"/>
      <c r="D169" s="23"/>
      <c r="E169" s="23"/>
      <c r="F169" s="23"/>
      <c r="G169" s="23"/>
      <c r="H169" s="23"/>
      <c r="I169" s="23"/>
      <c r="J169" s="23"/>
      <c r="K169" s="24"/>
      <c r="L169" s="25"/>
      <c r="M169" s="26"/>
      <c r="N169" s="17" t="str">
        <f aca="false">IF(L169="","",L169*M169*1.21)</f>
        <v/>
      </c>
      <c r="O169" s="23"/>
      <c r="P169" s="16" t="str">
        <f aca="false">IF(A169="","",COUNTIF(Visitas!$B$5:$B$304,A169))</f>
        <v/>
      </c>
      <c r="Q169" s="17" t="str">
        <f aca="false">IF(A169="","",IF(COUNTIF(Ofertas!$B$5:$B$304,A169)=0,"",_xlfn.MAXIFS(Ofertas!$E$5:$E$304,Ofertas!$B$5:$B$304,A169)))</f>
        <v/>
      </c>
      <c r="R169" s="23"/>
      <c r="S169" s="24"/>
      <c r="T169" s="16" t="str">
        <f aca="true">IF(A169="","",IF(OR(O169="Vendido",O169="Alquilado",O169="Retirado",O169="Perdido"),"",IF(AND(S169&lt;&gt;"",S169&lt;TODAY()),"Acción atrasada · ","")&amp;IF(AND(K169&lt;&gt;"",K169&lt;TODAY()),"Encargo vencido",IF(AND(K169&lt;&gt;"",K169-TODAY()&lt;=Inicio!$C$8),"Encargo vence en "&amp;(K169-TODAY())&amp;" días",""))))</f>
        <v/>
      </c>
    </row>
    <row r="170" customFormat="false" ht="15" hidden="false" customHeight="false" outlineLevel="0" collapsed="false">
      <c r="A170" s="23"/>
      <c r="B170" s="24"/>
      <c r="C170" s="23"/>
      <c r="D170" s="23"/>
      <c r="E170" s="23"/>
      <c r="F170" s="23"/>
      <c r="G170" s="23"/>
      <c r="H170" s="23"/>
      <c r="I170" s="23"/>
      <c r="J170" s="23"/>
      <c r="K170" s="24"/>
      <c r="L170" s="25"/>
      <c r="M170" s="26"/>
      <c r="N170" s="17" t="str">
        <f aca="false">IF(L170="","",L170*M170*1.21)</f>
        <v/>
      </c>
      <c r="O170" s="23"/>
      <c r="P170" s="16" t="str">
        <f aca="false">IF(A170="","",COUNTIF(Visitas!$B$5:$B$304,A170))</f>
        <v/>
      </c>
      <c r="Q170" s="17" t="str">
        <f aca="false">IF(A170="","",IF(COUNTIF(Ofertas!$B$5:$B$304,A170)=0,"",_xlfn.MAXIFS(Ofertas!$E$5:$E$304,Ofertas!$B$5:$B$304,A170)))</f>
        <v/>
      </c>
      <c r="R170" s="23"/>
      <c r="S170" s="24"/>
      <c r="T170" s="16" t="str">
        <f aca="true">IF(A170="","",IF(OR(O170="Vendido",O170="Alquilado",O170="Retirado",O170="Perdido"),"",IF(AND(S170&lt;&gt;"",S170&lt;TODAY()),"Acción atrasada · ","")&amp;IF(AND(K170&lt;&gt;"",K170&lt;TODAY()),"Encargo vencido",IF(AND(K170&lt;&gt;"",K170-TODAY()&lt;=Inicio!$C$8),"Encargo vence en "&amp;(K170-TODAY())&amp;" días",""))))</f>
        <v/>
      </c>
    </row>
    <row r="171" customFormat="false" ht="15" hidden="false" customHeight="false" outlineLevel="0" collapsed="false">
      <c r="A171" s="23"/>
      <c r="B171" s="24"/>
      <c r="C171" s="23"/>
      <c r="D171" s="23"/>
      <c r="E171" s="23"/>
      <c r="F171" s="23"/>
      <c r="G171" s="23"/>
      <c r="H171" s="23"/>
      <c r="I171" s="23"/>
      <c r="J171" s="23"/>
      <c r="K171" s="24"/>
      <c r="L171" s="25"/>
      <c r="M171" s="26"/>
      <c r="N171" s="17" t="str">
        <f aca="false">IF(L171="","",L171*M171*1.21)</f>
        <v/>
      </c>
      <c r="O171" s="23"/>
      <c r="P171" s="16" t="str">
        <f aca="false">IF(A171="","",COUNTIF(Visitas!$B$5:$B$304,A171))</f>
        <v/>
      </c>
      <c r="Q171" s="17" t="str">
        <f aca="false">IF(A171="","",IF(COUNTIF(Ofertas!$B$5:$B$304,A171)=0,"",_xlfn.MAXIFS(Ofertas!$E$5:$E$304,Ofertas!$B$5:$B$304,A171)))</f>
        <v/>
      </c>
      <c r="R171" s="23"/>
      <c r="S171" s="24"/>
      <c r="T171" s="16" t="str">
        <f aca="true">IF(A171="","",IF(OR(O171="Vendido",O171="Alquilado",O171="Retirado",O171="Perdido"),"",IF(AND(S171&lt;&gt;"",S171&lt;TODAY()),"Acción atrasada · ","")&amp;IF(AND(K171&lt;&gt;"",K171&lt;TODAY()),"Encargo vencido",IF(AND(K171&lt;&gt;"",K171-TODAY()&lt;=Inicio!$C$8),"Encargo vence en "&amp;(K171-TODAY())&amp;" días",""))))</f>
        <v/>
      </c>
    </row>
    <row r="172" customFormat="false" ht="15" hidden="false" customHeight="false" outlineLevel="0" collapsed="false">
      <c r="A172" s="23"/>
      <c r="B172" s="24"/>
      <c r="C172" s="23"/>
      <c r="D172" s="23"/>
      <c r="E172" s="23"/>
      <c r="F172" s="23"/>
      <c r="G172" s="23"/>
      <c r="H172" s="23"/>
      <c r="I172" s="23"/>
      <c r="J172" s="23"/>
      <c r="K172" s="24"/>
      <c r="L172" s="25"/>
      <c r="M172" s="26"/>
      <c r="N172" s="17" t="str">
        <f aca="false">IF(L172="","",L172*M172*1.21)</f>
        <v/>
      </c>
      <c r="O172" s="23"/>
      <c r="P172" s="16" t="str">
        <f aca="false">IF(A172="","",COUNTIF(Visitas!$B$5:$B$304,A172))</f>
        <v/>
      </c>
      <c r="Q172" s="17" t="str">
        <f aca="false">IF(A172="","",IF(COUNTIF(Ofertas!$B$5:$B$304,A172)=0,"",_xlfn.MAXIFS(Ofertas!$E$5:$E$304,Ofertas!$B$5:$B$304,A172)))</f>
        <v/>
      </c>
      <c r="R172" s="23"/>
      <c r="S172" s="24"/>
      <c r="T172" s="16" t="str">
        <f aca="true">IF(A172="","",IF(OR(O172="Vendido",O172="Alquilado",O172="Retirado",O172="Perdido"),"",IF(AND(S172&lt;&gt;"",S172&lt;TODAY()),"Acción atrasada · ","")&amp;IF(AND(K172&lt;&gt;"",K172&lt;TODAY()),"Encargo vencido",IF(AND(K172&lt;&gt;"",K172-TODAY()&lt;=Inicio!$C$8),"Encargo vence en "&amp;(K172-TODAY())&amp;" días",""))))</f>
        <v/>
      </c>
    </row>
    <row r="173" customFormat="false" ht="15" hidden="false" customHeight="false" outlineLevel="0" collapsed="false">
      <c r="A173" s="23"/>
      <c r="B173" s="24"/>
      <c r="C173" s="23"/>
      <c r="D173" s="23"/>
      <c r="E173" s="23"/>
      <c r="F173" s="23"/>
      <c r="G173" s="23"/>
      <c r="H173" s="23"/>
      <c r="I173" s="23"/>
      <c r="J173" s="23"/>
      <c r="K173" s="24"/>
      <c r="L173" s="25"/>
      <c r="M173" s="26"/>
      <c r="N173" s="17" t="str">
        <f aca="false">IF(L173="","",L173*M173*1.21)</f>
        <v/>
      </c>
      <c r="O173" s="23"/>
      <c r="P173" s="16" t="str">
        <f aca="false">IF(A173="","",COUNTIF(Visitas!$B$5:$B$304,A173))</f>
        <v/>
      </c>
      <c r="Q173" s="17" t="str">
        <f aca="false">IF(A173="","",IF(COUNTIF(Ofertas!$B$5:$B$304,A173)=0,"",_xlfn.MAXIFS(Ofertas!$E$5:$E$304,Ofertas!$B$5:$B$304,A173)))</f>
        <v/>
      </c>
      <c r="R173" s="23"/>
      <c r="S173" s="24"/>
      <c r="T173" s="16" t="str">
        <f aca="true">IF(A173="","",IF(OR(O173="Vendido",O173="Alquilado",O173="Retirado",O173="Perdido"),"",IF(AND(S173&lt;&gt;"",S173&lt;TODAY()),"Acción atrasada · ","")&amp;IF(AND(K173&lt;&gt;"",K173&lt;TODAY()),"Encargo vencido",IF(AND(K173&lt;&gt;"",K173-TODAY()&lt;=Inicio!$C$8),"Encargo vence en "&amp;(K173-TODAY())&amp;" días",""))))</f>
        <v/>
      </c>
    </row>
    <row r="174" customFormat="false" ht="15" hidden="false" customHeight="false" outlineLevel="0" collapsed="false">
      <c r="A174" s="23"/>
      <c r="B174" s="24"/>
      <c r="C174" s="23"/>
      <c r="D174" s="23"/>
      <c r="E174" s="23"/>
      <c r="F174" s="23"/>
      <c r="G174" s="23"/>
      <c r="H174" s="23"/>
      <c r="I174" s="23"/>
      <c r="J174" s="23"/>
      <c r="K174" s="24"/>
      <c r="L174" s="25"/>
      <c r="M174" s="26"/>
      <c r="N174" s="17" t="str">
        <f aca="false">IF(L174="","",L174*M174*1.21)</f>
        <v/>
      </c>
      <c r="O174" s="23"/>
      <c r="P174" s="16" t="str">
        <f aca="false">IF(A174="","",COUNTIF(Visitas!$B$5:$B$304,A174))</f>
        <v/>
      </c>
      <c r="Q174" s="17" t="str">
        <f aca="false">IF(A174="","",IF(COUNTIF(Ofertas!$B$5:$B$304,A174)=0,"",_xlfn.MAXIFS(Ofertas!$E$5:$E$304,Ofertas!$B$5:$B$304,A174)))</f>
        <v/>
      </c>
      <c r="R174" s="23"/>
      <c r="S174" s="24"/>
      <c r="T174" s="16" t="str">
        <f aca="true">IF(A174="","",IF(OR(O174="Vendido",O174="Alquilado",O174="Retirado",O174="Perdido"),"",IF(AND(S174&lt;&gt;"",S174&lt;TODAY()),"Acción atrasada · ","")&amp;IF(AND(K174&lt;&gt;"",K174&lt;TODAY()),"Encargo vencido",IF(AND(K174&lt;&gt;"",K174-TODAY()&lt;=Inicio!$C$8),"Encargo vence en "&amp;(K174-TODAY())&amp;" días",""))))</f>
        <v/>
      </c>
    </row>
    <row r="175" customFormat="false" ht="15" hidden="false" customHeight="false" outlineLevel="0" collapsed="false">
      <c r="A175" s="23"/>
      <c r="B175" s="24"/>
      <c r="C175" s="23"/>
      <c r="D175" s="23"/>
      <c r="E175" s="23"/>
      <c r="F175" s="23"/>
      <c r="G175" s="23"/>
      <c r="H175" s="23"/>
      <c r="I175" s="23"/>
      <c r="J175" s="23"/>
      <c r="K175" s="24"/>
      <c r="L175" s="25"/>
      <c r="M175" s="26"/>
      <c r="N175" s="17" t="str">
        <f aca="false">IF(L175="","",L175*M175*1.21)</f>
        <v/>
      </c>
      <c r="O175" s="23"/>
      <c r="P175" s="16" t="str">
        <f aca="false">IF(A175="","",COUNTIF(Visitas!$B$5:$B$304,A175))</f>
        <v/>
      </c>
      <c r="Q175" s="17" t="str">
        <f aca="false">IF(A175="","",IF(COUNTIF(Ofertas!$B$5:$B$304,A175)=0,"",_xlfn.MAXIFS(Ofertas!$E$5:$E$304,Ofertas!$B$5:$B$304,A175)))</f>
        <v/>
      </c>
      <c r="R175" s="23"/>
      <c r="S175" s="24"/>
      <c r="T175" s="16" t="str">
        <f aca="true">IF(A175="","",IF(OR(O175="Vendido",O175="Alquilado",O175="Retirado",O175="Perdido"),"",IF(AND(S175&lt;&gt;"",S175&lt;TODAY()),"Acción atrasada · ","")&amp;IF(AND(K175&lt;&gt;"",K175&lt;TODAY()),"Encargo vencido",IF(AND(K175&lt;&gt;"",K175-TODAY()&lt;=Inicio!$C$8),"Encargo vence en "&amp;(K175-TODAY())&amp;" días",""))))</f>
        <v/>
      </c>
    </row>
    <row r="176" customFormat="false" ht="15" hidden="false" customHeight="false" outlineLevel="0" collapsed="false">
      <c r="A176" s="23"/>
      <c r="B176" s="24"/>
      <c r="C176" s="23"/>
      <c r="D176" s="23"/>
      <c r="E176" s="23"/>
      <c r="F176" s="23"/>
      <c r="G176" s="23"/>
      <c r="H176" s="23"/>
      <c r="I176" s="23"/>
      <c r="J176" s="23"/>
      <c r="K176" s="24"/>
      <c r="L176" s="25"/>
      <c r="M176" s="26"/>
      <c r="N176" s="17" t="str">
        <f aca="false">IF(L176="","",L176*M176*1.21)</f>
        <v/>
      </c>
      <c r="O176" s="23"/>
      <c r="P176" s="16" t="str">
        <f aca="false">IF(A176="","",COUNTIF(Visitas!$B$5:$B$304,A176))</f>
        <v/>
      </c>
      <c r="Q176" s="17" t="str">
        <f aca="false">IF(A176="","",IF(COUNTIF(Ofertas!$B$5:$B$304,A176)=0,"",_xlfn.MAXIFS(Ofertas!$E$5:$E$304,Ofertas!$B$5:$B$304,A176)))</f>
        <v/>
      </c>
      <c r="R176" s="23"/>
      <c r="S176" s="24"/>
      <c r="T176" s="16" t="str">
        <f aca="true">IF(A176="","",IF(OR(O176="Vendido",O176="Alquilado",O176="Retirado",O176="Perdido"),"",IF(AND(S176&lt;&gt;"",S176&lt;TODAY()),"Acción atrasada · ","")&amp;IF(AND(K176&lt;&gt;"",K176&lt;TODAY()),"Encargo vencido",IF(AND(K176&lt;&gt;"",K176-TODAY()&lt;=Inicio!$C$8),"Encargo vence en "&amp;(K176-TODAY())&amp;" días",""))))</f>
        <v/>
      </c>
    </row>
    <row r="177" customFormat="false" ht="15" hidden="false" customHeight="false" outlineLevel="0" collapsed="false">
      <c r="A177" s="23"/>
      <c r="B177" s="24"/>
      <c r="C177" s="23"/>
      <c r="D177" s="23"/>
      <c r="E177" s="23"/>
      <c r="F177" s="23"/>
      <c r="G177" s="23"/>
      <c r="H177" s="23"/>
      <c r="I177" s="23"/>
      <c r="J177" s="23"/>
      <c r="K177" s="24"/>
      <c r="L177" s="25"/>
      <c r="M177" s="26"/>
      <c r="N177" s="17" t="str">
        <f aca="false">IF(L177="","",L177*M177*1.21)</f>
        <v/>
      </c>
      <c r="O177" s="23"/>
      <c r="P177" s="16" t="str">
        <f aca="false">IF(A177="","",COUNTIF(Visitas!$B$5:$B$304,A177))</f>
        <v/>
      </c>
      <c r="Q177" s="17" t="str">
        <f aca="false">IF(A177="","",IF(COUNTIF(Ofertas!$B$5:$B$304,A177)=0,"",_xlfn.MAXIFS(Ofertas!$E$5:$E$304,Ofertas!$B$5:$B$304,A177)))</f>
        <v/>
      </c>
      <c r="R177" s="23"/>
      <c r="S177" s="24"/>
      <c r="T177" s="16" t="str">
        <f aca="true">IF(A177="","",IF(OR(O177="Vendido",O177="Alquilado",O177="Retirado",O177="Perdido"),"",IF(AND(S177&lt;&gt;"",S177&lt;TODAY()),"Acción atrasada · ","")&amp;IF(AND(K177&lt;&gt;"",K177&lt;TODAY()),"Encargo vencido",IF(AND(K177&lt;&gt;"",K177-TODAY()&lt;=Inicio!$C$8),"Encargo vence en "&amp;(K177-TODAY())&amp;" días",""))))</f>
        <v/>
      </c>
    </row>
    <row r="178" customFormat="false" ht="15" hidden="false" customHeight="false" outlineLevel="0" collapsed="false">
      <c r="A178" s="23"/>
      <c r="B178" s="24"/>
      <c r="C178" s="23"/>
      <c r="D178" s="23"/>
      <c r="E178" s="23"/>
      <c r="F178" s="23"/>
      <c r="G178" s="23"/>
      <c r="H178" s="23"/>
      <c r="I178" s="23"/>
      <c r="J178" s="23"/>
      <c r="K178" s="24"/>
      <c r="L178" s="25"/>
      <c r="M178" s="26"/>
      <c r="N178" s="17" t="str">
        <f aca="false">IF(L178="","",L178*M178*1.21)</f>
        <v/>
      </c>
      <c r="O178" s="23"/>
      <c r="P178" s="16" t="str">
        <f aca="false">IF(A178="","",COUNTIF(Visitas!$B$5:$B$304,A178))</f>
        <v/>
      </c>
      <c r="Q178" s="17" t="str">
        <f aca="false">IF(A178="","",IF(COUNTIF(Ofertas!$B$5:$B$304,A178)=0,"",_xlfn.MAXIFS(Ofertas!$E$5:$E$304,Ofertas!$B$5:$B$304,A178)))</f>
        <v/>
      </c>
      <c r="R178" s="23"/>
      <c r="S178" s="24"/>
      <c r="T178" s="16" t="str">
        <f aca="true">IF(A178="","",IF(OR(O178="Vendido",O178="Alquilado",O178="Retirado",O178="Perdido"),"",IF(AND(S178&lt;&gt;"",S178&lt;TODAY()),"Acción atrasada · ","")&amp;IF(AND(K178&lt;&gt;"",K178&lt;TODAY()),"Encargo vencido",IF(AND(K178&lt;&gt;"",K178-TODAY()&lt;=Inicio!$C$8),"Encargo vence en "&amp;(K178-TODAY())&amp;" días",""))))</f>
        <v/>
      </c>
    </row>
    <row r="179" customFormat="false" ht="15" hidden="false" customHeight="false" outlineLevel="0" collapsed="false">
      <c r="A179" s="23"/>
      <c r="B179" s="24"/>
      <c r="C179" s="23"/>
      <c r="D179" s="23"/>
      <c r="E179" s="23"/>
      <c r="F179" s="23"/>
      <c r="G179" s="23"/>
      <c r="H179" s="23"/>
      <c r="I179" s="23"/>
      <c r="J179" s="23"/>
      <c r="K179" s="24"/>
      <c r="L179" s="25"/>
      <c r="M179" s="26"/>
      <c r="N179" s="17" t="str">
        <f aca="false">IF(L179="","",L179*M179*1.21)</f>
        <v/>
      </c>
      <c r="O179" s="23"/>
      <c r="P179" s="16" t="str">
        <f aca="false">IF(A179="","",COUNTIF(Visitas!$B$5:$B$304,A179))</f>
        <v/>
      </c>
      <c r="Q179" s="17" t="str">
        <f aca="false">IF(A179="","",IF(COUNTIF(Ofertas!$B$5:$B$304,A179)=0,"",_xlfn.MAXIFS(Ofertas!$E$5:$E$304,Ofertas!$B$5:$B$304,A179)))</f>
        <v/>
      </c>
      <c r="R179" s="23"/>
      <c r="S179" s="24"/>
      <c r="T179" s="16" t="str">
        <f aca="true">IF(A179="","",IF(OR(O179="Vendido",O179="Alquilado",O179="Retirado",O179="Perdido"),"",IF(AND(S179&lt;&gt;"",S179&lt;TODAY()),"Acción atrasada · ","")&amp;IF(AND(K179&lt;&gt;"",K179&lt;TODAY()),"Encargo vencido",IF(AND(K179&lt;&gt;"",K179-TODAY()&lt;=Inicio!$C$8),"Encargo vence en "&amp;(K179-TODAY())&amp;" días",""))))</f>
        <v/>
      </c>
    </row>
    <row r="180" customFormat="false" ht="15" hidden="false" customHeight="false" outlineLevel="0" collapsed="false">
      <c r="A180" s="23"/>
      <c r="B180" s="24"/>
      <c r="C180" s="23"/>
      <c r="D180" s="23"/>
      <c r="E180" s="23"/>
      <c r="F180" s="23"/>
      <c r="G180" s="23"/>
      <c r="H180" s="23"/>
      <c r="I180" s="23"/>
      <c r="J180" s="23"/>
      <c r="K180" s="24"/>
      <c r="L180" s="25"/>
      <c r="M180" s="26"/>
      <c r="N180" s="17" t="str">
        <f aca="false">IF(L180="","",L180*M180*1.21)</f>
        <v/>
      </c>
      <c r="O180" s="23"/>
      <c r="P180" s="16" t="str">
        <f aca="false">IF(A180="","",COUNTIF(Visitas!$B$5:$B$304,A180))</f>
        <v/>
      </c>
      <c r="Q180" s="17" t="str">
        <f aca="false">IF(A180="","",IF(COUNTIF(Ofertas!$B$5:$B$304,A180)=0,"",_xlfn.MAXIFS(Ofertas!$E$5:$E$304,Ofertas!$B$5:$B$304,A180)))</f>
        <v/>
      </c>
      <c r="R180" s="23"/>
      <c r="S180" s="24"/>
      <c r="T180" s="16" t="str">
        <f aca="true">IF(A180="","",IF(OR(O180="Vendido",O180="Alquilado",O180="Retirado",O180="Perdido"),"",IF(AND(S180&lt;&gt;"",S180&lt;TODAY()),"Acción atrasada · ","")&amp;IF(AND(K180&lt;&gt;"",K180&lt;TODAY()),"Encargo vencido",IF(AND(K180&lt;&gt;"",K180-TODAY()&lt;=Inicio!$C$8),"Encargo vence en "&amp;(K180-TODAY())&amp;" días",""))))</f>
        <v/>
      </c>
    </row>
    <row r="181" customFormat="false" ht="15" hidden="false" customHeight="false" outlineLevel="0" collapsed="false">
      <c r="A181" s="23"/>
      <c r="B181" s="24"/>
      <c r="C181" s="23"/>
      <c r="D181" s="23"/>
      <c r="E181" s="23"/>
      <c r="F181" s="23"/>
      <c r="G181" s="23"/>
      <c r="H181" s="23"/>
      <c r="I181" s="23"/>
      <c r="J181" s="23"/>
      <c r="K181" s="24"/>
      <c r="L181" s="25"/>
      <c r="M181" s="26"/>
      <c r="N181" s="17" t="str">
        <f aca="false">IF(L181="","",L181*M181*1.21)</f>
        <v/>
      </c>
      <c r="O181" s="23"/>
      <c r="P181" s="16" t="str">
        <f aca="false">IF(A181="","",COUNTIF(Visitas!$B$5:$B$304,A181))</f>
        <v/>
      </c>
      <c r="Q181" s="17" t="str">
        <f aca="false">IF(A181="","",IF(COUNTIF(Ofertas!$B$5:$B$304,A181)=0,"",_xlfn.MAXIFS(Ofertas!$E$5:$E$304,Ofertas!$B$5:$B$304,A181)))</f>
        <v/>
      </c>
      <c r="R181" s="23"/>
      <c r="S181" s="24"/>
      <c r="T181" s="16" t="str">
        <f aca="true">IF(A181="","",IF(OR(O181="Vendido",O181="Alquilado",O181="Retirado",O181="Perdido"),"",IF(AND(S181&lt;&gt;"",S181&lt;TODAY()),"Acción atrasada · ","")&amp;IF(AND(K181&lt;&gt;"",K181&lt;TODAY()),"Encargo vencido",IF(AND(K181&lt;&gt;"",K181-TODAY()&lt;=Inicio!$C$8),"Encargo vence en "&amp;(K181-TODAY())&amp;" días",""))))</f>
        <v/>
      </c>
    </row>
    <row r="182" customFormat="false" ht="15" hidden="false" customHeight="false" outlineLevel="0" collapsed="false">
      <c r="A182" s="23"/>
      <c r="B182" s="24"/>
      <c r="C182" s="23"/>
      <c r="D182" s="23"/>
      <c r="E182" s="23"/>
      <c r="F182" s="23"/>
      <c r="G182" s="23"/>
      <c r="H182" s="23"/>
      <c r="I182" s="23"/>
      <c r="J182" s="23"/>
      <c r="K182" s="24"/>
      <c r="L182" s="25"/>
      <c r="M182" s="26"/>
      <c r="N182" s="17" t="str">
        <f aca="false">IF(L182="","",L182*M182*1.21)</f>
        <v/>
      </c>
      <c r="O182" s="23"/>
      <c r="P182" s="16" t="str">
        <f aca="false">IF(A182="","",COUNTIF(Visitas!$B$5:$B$304,A182))</f>
        <v/>
      </c>
      <c r="Q182" s="17" t="str">
        <f aca="false">IF(A182="","",IF(COUNTIF(Ofertas!$B$5:$B$304,A182)=0,"",_xlfn.MAXIFS(Ofertas!$E$5:$E$304,Ofertas!$B$5:$B$304,A182)))</f>
        <v/>
      </c>
      <c r="R182" s="23"/>
      <c r="S182" s="24"/>
      <c r="T182" s="16" t="str">
        <f aca="true">IF(A182="","",IF(OR(O182="Vendido",O182="Alquilado",O182="Retirado",O182="Perdido"),"",IF(AND(S182&lt;&gt;"",S182&lt;TODAY()),"Acción atrasada · ","")&amp;IF(AND(K182&lt;&gt;"",K182&lt;TODAY()),"Encargo vencido",IF(AND(K182&lt;&gt;"",K182-TODAY()&lt;=Inicio!$C$8),"Encargo vence en "&amp;(K182-TODAY())&amp;" días",""))))</f>
        <v/>
      </c>
    </row>
    <row r="183" customFormat="false" ht="15" hidden="false" customHeight="false" outlineLevel="0" collapsed="false">
      <c r="A183" s="23"/>
      <c r="B183" s="24"/>
      <c r="C183" s="23"/>
      <c r="D183" s="23"/>
      <c r="E183" s="23"/>
      <c r="F183" s="23"/>
      <c r="G183" s="23"/>
      <c r="H183" s="23"/>
      <c r="I183" s="23"/>
      <c r="J183" s="23"/>
      <c r="K183" s="24"/>
      <c r="L183" s="25"/>
      <c r="M183" s="26"/>
      <c r="N183" s="17" t="str">
        <f aca="false">IF(L183="","",L183*M183*1.21)</f>
        <v/>
      </c>
      <c r="O183" s="23"/>
      <c r="P183" s="16" t="str">
        <f aca="false">IF(A183="","",COUNTIF(Visitas!$B$5:$B$304,A183))</f>
        <v/>
      </c>
      <c r="Q183" s="17" t="str">
        <f aca="false">IF(A183="","",IF(COUNTIF(Ofertas!$B$5:$B$304,A183)=0,"",_xlfn.MAXIFS(Ofertas!$E$5:$E$304,Ofertas!$B$5:$B$304,A183)))</f>
        <v/>
      </c>
      <c r="R183" s="23"/>
      <c r="S183" s="24"/>
      <c r="T183" s="16" t="str">
        <f aca="true">IF(A183="","",IF(OR(O183="Vendido",O183="Alquilado",O183="Retirado",O183="Perdido"),"",IF(AND(S183&lt;&gt;"",S183&lt;TODAY()),"Acción atrasada · ","")&amp;IF(AND(K183&lt;&gt;"",K183&lt;TODAY()),"Encargo vencido",IF(AND(K183&lt;&gt;"",K183-TODAY()&lt;=Inicio!$C$8),"Encargo vence en "&amp;(K183-TODAY())&amp;" días",""))))</f>
        <v/>
      </c>
    </row>
    <row r="184" customFormat="false" ht="15" hidden="false" customHeight="false" outlineLevel="0" collapsed="false">
      <c r="A184" s="23"/>
      <c r="B184" s="24"/>
      <c r="C184" s="23"/>
      <c r="D184" s="23"/>
      <c r="E184" s="23"/>
      <c r="F184" s="23"/>
      <c r="G184" s="23"/>
      <c r="H184" s="23"/>
      <c r="I184" s="23"/>
      <c r="J184" s="23"/>
      <c r="K184" s="24"/>
      <c r="L184" s="25"/>
      <c r="M184" s="26"/>
      <c r="N184" s="17" t="str">
        <f aca="false">IF(L184="","",L184*M184*1.21)</f>
        <v/>
      </c>
      <c r="O184" s="23"/>
      <c r="P184" s="16" t="str">
        <f aca="false">IF(A184="","",COUNTIF(Visitas!$B$5:$B$304,A184))</f>
        <v/>
      </c>
      <c r="Q184" s="17" t="str">
        <f aca="false">IF(A184="","",IF(COUNTIF(Ofertas!$B$5:$B$304,A184)=0,"",_xlfn.MAXIFS(Ofertas!$E$5:$E$304,Ofertas!$B$5:$B$304,A184)))</f>
        <v/>
      </c>
      <c r="R184" s="23"/>
      <c r="S184" s="24"/>
      <c r="T184" s="16" t="str">
        <f aca="true">IF(A184="","",IF(OR(O184="Vendido",O184="Alquilado",O184="Retirado",O184="Perdido"),"",IF(AND(S184&lt;&gt;"",S184&lt;TODAY()),"Acción atrasada · ","")&amp;IF(AND(K184&lt;&gt;"",K184&lt;TODAY()),"Encargo vencido",IF(AND(K184&lt;&gt;"",K184-TODAY()&lt;=Inicio!$C$8),"Encargo vence en "&amp;(K184-TODAY())&amp;" días",""))))</f>
        <v/>
      </c>
    </row>
    <row r="185" customFormat="false" ht="15" hidden="false" customHeight="false" outlineLevel="0" collapsed="false">
      <c r="A185" s="23"/>
      <c r="B185" s="24"/>
      <c r="C185" s="23"/>
      <c r="D185" s="23"/>
      <c r="E185" s="23"/>
      <c r="F185" s="23"/>
      <c r="G185" s="23"/>
      <c r="H185" s="23"/>
      <c r="I185" s="23"/>
      <c r="J185" s="23"/>
      <c r="K185" s="24"/>
      <c r="L185" s="25"/>
      <c r="M185" s="26"/>
      <c r="N185" s="17" t="str">
        <f aca="false">IF(L185="","",L185*M185*1.21)</f>
        <v/>
      </c>
      <c r="O185" s="23"/>
      <c r="P185" s="16" t="str">
        <f aca="false">IF(A185="","",COUNTIF(Visitas!$B$5:$B$304,A185))</f>
        <v/>
      </c>
      <c r="Q185" s="17" t="str">
        <f aca="false">IF(A185="","",IF(COUNTIF(Ofertas!$B$5:$B$304,A185)=0,"",_xlfn.MAXIFS(Ofertas!$E$5:$E$304,Ofertas!$B$5:$B$304,A185)))</f>
        <v/>
      </c>
      <c r="R185" s="23"/>
      <c r="S185" s="24"/>
      <c r="T185" s="16" t="str">
        <f aca="true">IF(A185="","",IF(OR(O185="Vendido",O185="Alquilado",O185="Retirado",O185="Perdido"),"",IF(AND(S185&lt;&gt;"",S185&lt;TODAY()),"Acción atrasada · ","")&amp;IF(AND(K185&lt;&gt;"",K185&lt;TODAY()),"Encargo vencido",IF(AND(K185&lt;&gt;"",K185-TODAY()&lt;=Inicio!$C$8),"Encargo vence en "&amp;(K185-TODAY())&amp;" días",""))))</f>
        <v/>
      </c>
    </row>
    <row r="186" customFormat="false" ht="15" hidden="false" customHeight="false" outlineLevel="0" collapsed="false">
      <c r="A186" s="23"/>
      <c r="B186" s="24"/>
      <c r="C186" s="23"/>
      <c r="D186" s="23"/>
      <c r="E186" s="23"/>
      <c r="F186" s="23"/>
      <c r="G186" s="23"/>
      <c r="H186" s="23"/>
      <c r="I186" s="23"/>
      <c r="J186" s="23"/>
      <c r="K186" s="24"/>
      <c r="L186" s="25"/>
      <c r="M186" s="26"/>
      <c r="N186" s="17" t="str">
        <f aca="false">IF(L186="","",L186*M186*1.21)</f>
        <v/>
      </c>
      <c r="O186" s="23"/>
      <c r="P186" s="16" t="str">
        <f aca="false">IF(A186="","",COUNTIF(Visitas!$B$5:$B$304,A186))</f>
        <v/>
      </c>
      <c r="Q186" s="17" t="str">
        <f aca="false">IF(A186="","",IF(COUNTIF(Ofertas!$B$5:$B$304,A186)=0,"",_xlfn.MAXIFS(Ofertas!$E$5:$E$304,Ofertas!$B$5:$B$304,A186)))</f>
        <v/>
      </c>
      <c r="R186" s="23"/>
      <c r="S186" s="24"/>
      <c r="T186" s="16" t="str">
        <f aca="true">IF(A186="","",IF(OR(O186="Vendido",O186="Alquilado",O186="Retirado",O186="Perdido"),"",IF(AND(S186&lt;&gt;"",S186&lt;TODAY()),"Acción atrasada · ","")&amp;IF(AND(K186&lt;&gt;"",K186&lt;TODAY()),"Encargo vencido",IF(AND(K186&lt;&gt;"",K186-TODAY()&lt;=Inicio!$C$8),"Encargo vence en "&amp;(K186-TODAY())&amp;" días",""))))</f>
        <v/>
      </c>
    </row>
    <row r="187" customFormat="false" ht="15" hidden="false" customHeight="false" outlineLevel="0" collapsed="false">
      <c r="A187" s="23"/>
      <c r="B187" s="24"/>
      <c r="C187" s="23"/>
      <c r="D187" s="23"/>
      <c r="E187" s="23"/>
      <c r="F187" s="23"/>
      <c r="G187" s="23"/>
      <c r="H187" s="23"/>
      <c r="I187" s="23"/>
      <c r="J187" s="23"/>
      <c r="K187" s="24"/>
      <c r="L187" s="25"/>
      <c r="M187" s="26"/>
      <c r="N187" s="17" t="str">
        <f aca="false">IF(L187="","",L187*M187*1.21)</f>
        <v/>
      </c>
      <c r="O187" s="23"/>
      <c r="P187" s="16" t="str">
        <f aca="false">IF(A187="","",COUNTIF(Visitas!$B$5:$B$304,A187))</f>
        <v/>
      </c>
      <c r="Q187" s="17" t="str">
        <f aca="false">IF(A187="","",IF(COUNTIF(Ofertas!$B$5:$B$304,A187)=0,"",_xlfn.MAXIFS(Ofertas!$E$5:$E$304,Ofertas!$B$5:$B$304,A187)))</f>
        <v/>
      </c>
      <c r="R187" s="23"/>
      <c r="S187" s="24"/>
      <c r="T187" s="16" t="str">
        <f aca="true">IF(A187="","",IF(OR(O187="Vendido",O187="Alquilado",O187="Retirado",O187="Perdido"),"",IF(AND(S187&lt;&gt;"",S187&lt;TODAY()),"Acción atrasada · ","")&amp;IF(AND(K187&lt;&gt;"",K187&lt;TODAY()),"Encargo vencido",IF(AND(K187&lt;&gt;"",K187-TODAY()&lt;=Inicio!$C$8),"Encargo vence en "&amp;(K187-TODAY())&amp;" días",""))))</f>
        <v/>
      </c>
    </row>
    <row r="188" customFormat="false" ht="15" hidden="false" customHeight="false" outlineLevel="0" collapsed="false">
      <c r="A188" s="23"/>
      <c r="B188" s="24"/>
      <c r="C188" s="23"/>
      <c r="D188" s="23"/>
      <c r="E188" s="23"/>
      <c r="F188" s="23"/>
      <c r="G188" s="23"/>
      <c r="H188" s="23"/>
      <c r="I188" s="23"/>
      <c r="J188" s="23"/>
      <c r="K188" s="24"/>
      <c r="L188" s="25"/>
      <c r="M188" s="26"/>
      <c r="N188" s="17" t="str">
        <f aca="false">IF(L188="","",L188*M188*1.21)</f>
        <v/>
      </c>
      <c r="O188" s="23"/>
      <c r="P188" s="16" t="str">
        <f aca="false">IF(A188="","",COUNTIF(Visitas!$B$5:$B$304,A188))</f>
        <v/>
      </c>
      <c r="Q188" s="17" t="str">
        <f aca="false">IF(A188="","",IF(COUNTIF(Ofertas!$B$5:$B$304,A188)=0,"",_xlfn.MAXIFS(Ofertas!$E$5:$E$304,Ofertas!$B$5:$B$304,A188)))</f>
        <v/>
      </c>
      <c r="R188" s="23"/>
      <c r="S188" s="24"/>
      <c r="T188" s="16" t="str">
        <f aca="true">IF(A188="","",IF(OR(O188="Vendido",O188="Alquilado",O188="Retirado",O188="Perdido"),"",IF(AND(S188&lt;&gt;"",S188&lt;TODAY()),"Acción atrasada · ","")&amp;IF(AND(K188&lt;&gt;"",K188&lt;TODAY()),"Encargo vencido",IF(AND(K188&lt;&gt;"",K188-TODAY()&lt;=Inicio!$C$8),"Encargo vence en "&amp;(K188-TODAY())&amp;" días",""))))</f>
        <v/>
      </c>
    </row>
    <row r="189" customFormat="false" ht="15" hidden="false" customHeight="false" outlineLevel="0" collapsed="false">
      <c r="A189" s="23"/>
      <c r="B189" s="24"/>
      <c r="C189" s="23"/>
      <c r="D189" s="23"/>
      <c r="E189" s="23"/>
      <c r="F189" s="23"/>
      <c r="G189" s="23"/>
      <c r="H189" s="23"/>
      <c r="I189" s="23"/>
      <c r="J189" s="23"/>
      <c r="K189" s="24"/>
      <c r="L189" s="25"/>
      <c r="M189" s="26"/>
      <c r="N189" s="17" t="str">
        <f aca="false">IF(L189="","",L189*M189*1.21)</f>
        <v/>
      </c>
      <c r="O189" s="23"/>
      <c r="P189" s="16" t="str">
        <f aca="false">IF(A189="","",COUNTIF(Visitas!$B$5:$B$304,A189))</f>
        <v/>
      </c>
      <c r="Q189" s="17" t="str">
        <f aca="false">IF(A189="","",IF(COUNTIF(Ofertas!$B$5:$B$304,A189)=0,"",_xlfn.MAXIFS(Ofertas!$E$5:$E$304,Ofertas!$B$5:$B$304,A189)))</f>
        <v/>
      </c>
      <c r="R189" s="23"/>
      <c r="S189" s="24"/>
      <c r="T189" s="16" t="str">
        <f aca="true">IF(A189="","",IF(OR(O189="Vendido",O189="Alquilado",O189="Retirado",O189="Perdido"),"",IF(AND(S189&lt;&gt;"",S189&lt;TODAY()),"Acción atrasada · ","")&amp;IF(AND(K189&lt;&gt;"",K189&lt;TODAY()),"Encargo vencido",IF(AND(K189&lt;&gt;"",K189-TODAY()&lt;=Inicio!$C$8),"Encargo vence en "&amp;(K189-TODAY())&amp;" días",""))))</f>
        <v/>
      </c>
    </row>
    <row r="190" customFormat="false" ht="15" hidden="false" customHeight="false" outlineLevel="0" collapsed="false">
      <c r="A190" s="23"/>
      <c r="B190" s="24"/>
      <c r="C190" s="23"/>
      <c r="D190" s="23"/>
      <c r="E190" s="23"/>
      <c r="F190" s="23"/>
      <c r="G190" s="23"/>
      <c r="H190" s="23"/>
      <c r="I190" s="23"/>
      <c r="J190" s="23"/>
      <c r="K190" s="24"/>
      <c r="L190" s="25"/>
      <c r="M190" s="26"/>
      <c r="N190" s="17" t="str">
        <f aca="false">IF(L190="","",L190*M190*1.21)</f>
        <v/>
      </c>
      <c r="O190" s="23"/>
      <c r="P190" s="16" t="str">
        <f aca="false">IF(A190="","",COUNTIF(Visitas!$B$5:$B$304,A190))</f>
        <v/>
      </c>
      <c r="Q190" s="17" t="str">
        <f aca="false">IF(A190="","",IF(COUNTIF(Ofertas!$B$5:$B$304,A190)=0,"",_xlfn.MAXIFS(Ofertas!$E$5:$E$304,Ofertas!$B$5:$B$304,A190)))</f>
        <v/>
      </c>
      <c r="R190" s="23"/>
      <c r="S190" s="24"/>
      <c r="T190" s="16" t="str">
        <f aca="true">IF(A190="","",IF(OR(O190="Vendido",O190="Alquilado",O190="Retirado",O190="Perdido"),"",IF(AND(S190&lt;&gt;"",S190&lt;TODAY()),"Acción atrasada · ","")&amp;IF(AND(K190&lt;&gt;"",K190&lt;TODAY()),"Encargo vencido",IF(AND(K190&lt;&gt;"",K190-TODAY()&lt;=Inicio!$C$8),"Encargo vence en "&amp;(K190-TODAY())&amp;" días",""))))</f>
        <v/>
      </c>
    </row>
    <row r="191" customFormat="false" ht="15" hidden="false" customHeight="false" outlineLevel="0" collapsed="false">
      <c r="A191" s="23"/>
      <c r="B191" s="24"/>
      <c r="C191" s="23"/>
      <c r="D191" s="23"/>
      <c r="E191" s="23"/>
      <c r="F191" s="23"/>
      <c r="G191" s="23"/>
      <c r="H191" s="23"/>
      <c r="I191" s="23"/>
      <c r="J191" s="23"/>
      <c r="K191" s="24"/>
      <c r="L191" s="25"/>
      <c r="M191" s="26"/>
      <c r="N191" s="17" t="str">
        <f aca="false">IF(L191="","",L191*M191*1.21)</f>
        <v/>
      </c>
      <c r="O191" s="23"/>
      <c r="P191" s="16" t="str">
        <f aca="false">IF(A191="","",COUNTIF(Visitas!$B$5:$B$304,A191))</f>
        <v/>
      </c>
      <c r="Q191" s="17" t="str">
        <f aca="false">IF(A191="","",IF(COUNTIF(Ofertas!$B$5:$B$304,A191)=0,"",_xlfn.MAXIFS(Ofertas!$E$5:$E$304,Ofertas!$B$5:$B$304,A191)))</f>
        <v/>
      </c>
      <c r="R191" s="23"/>
      <c r="S191" s="24"/>
      <c r="T191" s="16" t="str">
        <f aca="true">IF(A191="","",IF(OR(O191="Vendido",O191="Alquilado",O191="Retirado",O191="Perdido"),"",IF(AND(S191&lt;&gt;"",S191&lt;TODAY()),"Acción atrasada · ","")&amp;IF(AND(K191&lt;&gt;"",K191&lt;TODAY()),"Encargo vencido",IF(AND(K191&lt;&gt;"",K191-TODAY()&lt;=Inicio!$C$8),"Encargo vence en "&amp;(K191-TODAY())&amp;" días",""))))</f>
        <v/>
      </c>
    </row>
    <row r="192" customFormat="false" ht="15" hidden="false" customHeight="false" outlineLevel="0" collapsed="false">
      <c r="A192" s="23"/>
      <c r="B192" s="24"/>
      <c r="C192" s="23"/>
      <c r="D192" s="23"/>
      <c r="E192" s="23"/>
      <c r="F192" s="23"/>
      <c r="G192" s="23"/>
      <c r="H192" s="23"/>
      <c r="I192" s="23"/>
      <c r="J192" s="23"/>
      <c r="K192" s="24"/>
      <c r="L192" s="25"/>
      <c r="M192" s="26"/>
      <c r="N192" s="17" t="str">
        <f aca="false">IF(L192="","",L192*M192*1.21)</f>
        <v/>
      </c>
      <c r="O192" s="23"/>
      <c r="P192" s="16" t="str">
        <f aca="false">IF(A192="","",COUNTIF(Visitas!$B$5:$B$304,A192))</f>
        <v/>
      </c>
      <c r="Q192" s="17" t="str">
        <f aca="false">IF(A192="","",IF(COUNTIF(Ofertas!$B$5:$B$304,A192)=0,"",_xlfn.MAXIFS(Ofertas!$E$5:$E$304,Ofertas!$B$5:$B$304,A192)))</f>
        <v/>
      </c>
      <c r="R192" s="23"/>
      <c r="S192" s="24"/>
      <c r="T192" s="16" t="str">
        <f aca="true">IF(A192="","",IF(OR(O192="Vendido",O192="Alquilado",O192="Retirado",O192="Perdido"),"",IF(AND(S192&lt;&gt;"",S192&lt;TODAY()),"Acción atrasada · ","")&amp;IF(AND(K192&lt;&gt;"",K192&lt;TODAY()),"Encargo vencido",IF(AND(K192&lt;&gt;"",K192-TODAY()&lt;=Inicio!$C$8),"Encargo vence en "&amp;(K192-TODAY())&amp;" días",""))))</f>
        <v/>
      </c>
    </row>
    <row r="193" customFormat="false" ht="15" hidden="false" customHeight="false" outlineLevel="0" collapsed="false">
      <c r="A193" s="23"/>
      <c r="B193" s="24"/>
      <c r="C193" s="23"/>
      <c r="D193" s="23"/>
      <c r="E193" s="23"/>
      <c r="F193" s="23"/>
      <c r="G193" s="23"/>
      <c r="H193" s="23"/>
      <c r="I193" s="23"/>
      <c r="J193" s="23"/>
      <c r="K193" s="24"/>
      <c r="L193" s="25"/>
      <c r="M193" s="26"/>
      <c r="N193" s="17" t="str">
        <f aca="false">IF(L193="","",L193*M193*1.21)</f>
        <v/>
      </c>
      <c r="O193" s="23"/>
      <c r="P193" s="16" t="str">
        <f aca="false">IF(A193="","",COUNTIF(Visitas!$B$5:$B$304,A193))</f>
        <v/>
      </c>
      <c r="Q193" s="17" t="str">
        <f aca="false">IF(A193="","",IF(COUNTIF(Ofertas!$B$5:$B$304,A193)=0,"",_xlfn.MAXIFS(Ofertas!$E$5:$E$304,Ofertas!$B$5:$B$304,A193)))</f>
        <v/>
      </c>
      <c r="R193" s="23"/>
      <c r="S193" s="24"/>
      <c r="T193" s="16" t="str">
        <f aca="true">IF(A193="","",IF(OR(O193="Vendido",O193="Alquilado",O193="Retirado",O193="Perdido"),"",IF(AND(S193&lt;&gt;"",S193&lt;TODAY()),"Acción atrasada · ","")&amp;IF(AND(K193&lt;&gt;"",K193&lt;TODAY()),"Encargo vencido",IF(AND(K193&lt;&gt;"",K193-TODAY()&lt;=Inicio!$C$8),"Encargo vence en "&amp;(K193-TODAY())&amp;" días",""))))</f>
        <v/>
      </c>
    </row>
    <row r="194" customFormat="false" ht="15" hidden="false" customHeight="false" outlineLevel="0" collapsed="false">
      <c r="A194" s="23"/>
      <c r="B194" s="24"/>
      <c r="C194" s="23"/>
      <c r="D194" s="23"/>
      <c r="E194" s="23"/>
      <c r="F194" s="23"/>
      <c r="G194" s="23"/>
      <c r="H194" s="23"/>
      <c r="I194" s="23"/>
      <c r="J194" s="23"/>
      <c r="K194" s="24"/>
      <c r="L194" s="25"/>
      <c r="M194" s="26"/>
      <c r="N194" s="17" t="str">
        <f aca="false">IF(L194="","",L194*M194*1.21)</f>
        <v/>
      </c>
      <c r="O194" s="23"/>
      <c r="P194" s="16" t="str">
        <f aca="false">IF(A194="","",COUNTIF(Visitas!$B$5:$B$304,A194))</f>
        <v/>
      </c>
      <c r="Q194" s="17" t="str">
        <f aca="false">IF(A194="","",IF(COUNTIF(Ofertas!$B$5:$B$304,A194)=0,"",_xlfn.MAXIFS(Ofertas!$E$5:$E$304,Ofertas!$B$5:$B$304,A194)))</f>
        <v/>
      </c>
      <c r="R194" s="23"/>
      <c r="S194" s="24"/>
      <c r="T194" s="16" t="str">
        <f aca="true">IF(A194="","",IF(OR(O194="Vendido",O194="Alquilado",O194="Retirado",O194="Perdido"),"",IF(AND(S194&lt;&gt;"",S194&lt;TODAY()),"Acción atrasada · ","")&amp;IF(AND(K194&lt;&gt;"",K194&lt;TODAY()),"Encargo vencido",IF(AND(K194&lt;&gt;"",K194-TODAY()&lt;=Inicio!$C$8),"Encargo vence en "&amp;(K194-TODAY())&amp;" días",""))))</f>
        <v/>
      </c>
    </row>
    <row r="195" customFormat="false" ht="15" hidden="false" customHeight="false" outlineLevel="0" collapsed="false">
      <c r="A195" s="23"/>
      <c r="B195" s="24"/>
      <c r="C195" s="23"/>
      <c r="D195" s="23"/>
      <c r="E195" s="23"/>
      <c r="F195" s="23"/>
      <c r="G195" s="23"/>
      <c r="H195" s="23"/>
      <c r="I195" s="23"/>
      <c r="J195" s="23"/>
      <c r="K195" s="24"/>
      <c r="L195" s="25"/>
      <c r="M195" s="26"/>
      <c r="N195" s="17" t="str">
        <f aca="false">IF(L195="","",L195*M195*1.21)</f>
        <v/>
      </c>
      <c r="O195" s="23"/>
      <c r="P195" s="16" t="str">
        <f aca="false">IF(A195="","",COUNTIF(Visitas!$B$5:$B$304,A195))</f>
        <v/>
      </c>
      <c r="Q195" s="17" t="str">
        <f aca="false">IF(A195="","",IF(COUNTIF(Ofertas!$B$5:$B$304,A195)=0,"",_xlfn.MAXIFS(Ofertas!$E$5:$E$304,Ofertas!$B$5:$B$304,A195)))</f>
        <v/>
      </c>
      <c r="R195" s="23"/>
      <c r="S195" s="24"/>
      <c r="T195" s="16" t="str">
        <f aca="true">IF(A195="","",IF(OR(O195="Vendido",O195="Alquilado",O195="Retirado",O195="Perdido"),"",IF(AND(S195&lt;&gt;"",S195&lt;TODAY()),"Acción atrasada · ","")&amp;IF(AND(K195&lt;&gt;"",K195&lt;TODAY()),"Encargo vencido",IF(AND(K195&lt;&gt;"",K195-TODAY()&lt;=Inicio!$C$8),"Encargo vence en "&amp;(K195-TODAY())&amp;" días",""))))</f>
        <v/>
      </c>
    </row>
    <row r="196" customFormat="false" ht="15" hidden="false" customHeight="false" outlineLevel="0" collapsed="false">
      <c r="A196" s="23"/>
      <c r="B196" s="24"/>
      <c r="C196" s="23"/>
      <c r="D196" s="23"/>
      <c r="E196" s="23"/>
      <c r="F196" s="23"/>
      <c r="G196" s="23"/>
      <c r="H196" s="23"/>
      <c r="I196" s="23"/>
      <c r="J196" s="23"/>
      <c r="K196" s="24"/>
      <c r="L196" s="25"/>
      <c r="M196" s="26"/>
      <c r="N196" s="17" t="str">
        <f aca="false">IF(L196="","",L196*M196*1.21)</f>
        <v/>
      </c>
      <c r="O196" s="23"/>
      <c r="P196" s="16" t="str">
        <f aca="false">IF(A196="","",COUNTIF(Visitas!$B$5:$B$304,A196))</f>
        <v/>
      </c>
      <c r="Q196" s="17" t="str">
        <f aca="false">IF(A196="","",IF(COUNTIF(Ofertas!$B$5:$B$304,A196)=0,"",_xlfn.MAXIFS(Ofertas!$E$5:$E$304,Ofertas!$B$5:$B$304,A196)))</f>
        <v/>
      </c>
      <c r="R196" s="23"/>
      <c r="S196" s="24"/>
      <c r="T196" s="16" t="str">
        <f aca="true">IF(A196="","",IF(OR(O196="Vendido",O196="Alquilado",O196="Retirado",O196="Perdido"),"",IF(AND(S196&lt;&gt;"",S196&lt;TODAY()),"Acción atrasada · ","")&amp;IF(AND(K196&lt;&gt;"",K196&lt;TODAY()),"Encargo vencido",IF(AND(K196&lt;&gt;"",K196-TODAY()&lt;=Inicio!$C$8),"Encargo vence en "&amp;(K196-TODAY())&amp;" días",""))))</f>
        <v/>
      </c>
    </row>
    <row r="197" customFormat="false" ht="15" hidden="false" customHeight="false" outlineLevel="0" collapsed="false">
      <c r="A197" s="23"/>
      <c r="B197" s="24"/>
      <c r="C197" s="23"/>
      <c r="D197" s="23"/>
      <c r="E197" s="23"/>
      <c r="F197" s="23"/>
      <c r="G197" s="23"/>
      <c r="H197" s="23"/>
      <c r="I197" s="23"/>
      <c r="J197" s="23"/>
      <c r="K197" s="24"/>
      <c r="L197" s="25"/>
      <c r="M197" s="26"/>
      <c r="N197" s="17" t="str">
        <f aca="false">IF(L197="","",L197*M197*1.21)</f>
        <v/>
      </c>
      <c r="O197" s="23"/>
      <c r="P197" s="16" t="str">
        <f aca="false">IF(A197="","",COUNTIF(Visitas!$B$5:$B$304,A197))</f>
        <v/>
      </c>
      <c r="Q197" s="17" t="str">
        <f aca="false">IF(A197="","",IF(COUNTIF(Ofertas!$B$5:$B$304,A197)=0,"",_xlfn.MAXIFS(Ofertas!$E$5:$E$304,Ofertas!$B$5:$B$304,A197)))</f>
        <v/>
      </c>
      <c r="R197" s="23"/>
      <c r="S197" s="24"/>
      <c r="T197" s="16" t="str">
        <f aca="true">IF(A197="","",IF(OR(O197="Vendido",O197="Alquilado",O197="Retirado",O197="Perdido"),"",IF(AND(S197&lt;&gt;"",S197&lt;TODAY()),"Acción atrasada · ","")&amp;IF(AND(K197&lt;&gt;"",K197&lt;TODAY()),"Encargo vencido",IF(AND(K197&lt;&gt;"",K197-TODAY()&lt;=Inicio!$C$8),"Encargo vence en "&amp;(K197-TODAY())&amp;" días",""))))</f>
        <v/>
      </c>
    </row>
    <row r="198" customFormat="false" ht="15" hidden="false" customHeight="false" outlineLevel="0" collapsed="false">
      <c r="A198" s="23"/>
      <c r="B198" s="24"/>
      <c r="C198" s="23"/>
      <c r="D198" s="23"/>
      <c r="E198" s="23"/>
      <c r="F198" s="23"/>
      <c r="G198" s="23"/>
      <c r="H198" s="23"/>
      <c r="I198" s="23"/>
      <c r="J198" s="23"/>
      <c r="K198" s="24"/>
      <c r="L198" s="25"/>
      <c r="M198" s="26"/>
      <c r="N198" s="17" t="str">
        <f aca="false">IF(L198="","",L198*M198*1.21)</f>
        <v/>
      </c>
      <c r="O198" s="23"/>
      <c r="P198" s="16" t="str">
        <f aca="false">IF(A198="","",COUNTIF(Visitas!$B$5:$B$304,A198))</f>
        <v/>
      </c>
      <c r="Q198" s="17" t="str">
        <f aca="false">IF(A198="","",IF(COUNTIF(Ofertas!$B$5:$B$304,A198)=0,"",_xlfn.MAXIFS(Ofertas!$E$5:$E$304,Ofertas!$B$5:$B$304,A198)))</f>
        <v/>
      </c>
      <c r="R198" s="23"/>
      <c r="S198" s="24"/>
      <c r="T198" s="16" t="str">
        <f aca="true">IF(A198="","",IF(OR(O198="Vendido",O198="Alquilado",O198="Retirado",O198="Perdido"),"",IF(AND(S198&lt;&gt;"",S198&lt;TODAY()),"Acción atrasada · ","")&amp;IF(AND(K198&lt;&gt;"",K198&lt;TODAY()),"Encargo vencido",IF(AND(K198&lt;&gt;"",K198-TODAY()&lt;=Inicio!$C$8),"Encargo vence en "&amp;(K198-TODAY())&amp;" días",""))))</f>
        <v/>
      </c>
    </row>
    <row r="199" customFormat="false" ht="15" hidden="false" customHeight="false" outlineLevel="0" collapsed="false">
      <c r="A199" s="23"/>
      <c r="B199" s="24"/>
      <c r="C199" s="23"/>
      <c r="D199" s="23"/>
      <c r="E199" s="23"/>
      <c r="F199" s="23"/>
      <c r="G199" s="23"/>
      <c r="H199" s="23"/>
      <c r="I199" s="23"/>
      <c r="J199" s="23"/>
      <c r="K199" s="24"/>
      <c r="L199" s="25"/>
      <c r="M199" s="26"/>
      <c r="N199" s="17" t="str">
        <f aca="false">IF(L199="","",L199*M199*1.21)</f>
        <v/>
      </c>
      <c r="O199" s="23"/>
      <c r="P199" s="16" t="str">
        <f aca="false">IF(A199="","",COUNTIF(Visitas!$B$5:$B$304,A199))</f>
        <v/>
      </c>
      <c r="Q199" s="17" t="str">
        <f aca="false">IF(A199="","",IF(COUNTIF(Ofertas!$B$5:$B$304,A199)=0,"",_xlfn.MAXIFS(Ofertas!$E$5:$E$304,Ofertas!$B$5:$B$304,A199)))</f>
        <v/>
      </c>
      <c r="R199" s="23"/>
      <c r="S199" s="24"/>
      <c r="T199" s="16" t="str">
        <f aca="true">IF(A199="","",IF(OR(O199="Vendido",O199="Alquilado",O199="Retirado",O199="Perdido"),"",IF(AND(S199&lt;&gt;"",S199&lt;TODAY()),"Acción atrasada · ","")&amp;IF(AND(K199&lt;&gt;"",K199&lt;TODAY()),"Encargo vencido",IF(AND(K199&lt;&gt;"",K199-TODAY()&lt;=Inicio!$C$8),"Encargo vence en "&amp;(K199-TODAY())&amp;" días",""))))</f>
        <v/>
      </c>
    </row>
    <row r="200" customFormat="false" ht="15" hidden="false" customHeight="false" outlineLevel="0" collapsed="false">
      <c r="A200" s="23"/>
      <c r="B200" s="24"/>
      <c r="C200" s="23"/>
      <c r="D200" s="23"/>
      <c r="E200" s="23"/>
      <c r="F200" s="23"/>
      <c r="G200" s="23"/>
      <c r="H200" s="23"/>
      <c r="I200" s="23"/>
      <c r="J200" s="23"/>
      <c r="K200" s="24"/>
      <c r="L200" s="25"/>
      <c r="M200" s="26"/>
      <c r="N200" s="17" t="str">
        <f aca="false">IF(L200="","",L200*M200*1.21)</f>
        <v/>
      </c>
      <c r="O200" s="23"/>
      <c r="P200" s="16" t="str">
        <f aca="false">IF(A200="","",COUNTIF(Visitas!$B$5:$B$304,A200))</f>
        <v/>
      </c>
      <c r="Q200" s="17" t="str">
        <f aca="false">IF(A200="","",IF(COUNTIF(Ofertas!$B$5:$B$304,A200)=0,"",_xlfn.MAXIFS(Ofertas!$E$5:$E$304,Ofertas!$B$5:$B$304,A200)))</f>
        <v/>
      </c>
      <c r="R200" s="23"/>
      <c r="S200" s="24"/>
      <c r="T200" s="16" t="str">
        <f aca="true">IF(A200="","",IF(OR(O200="Vendido",O200="Alquilado",O200="Retirado",O200="Perdido"),"",IF(AND(S200&lt;&gt;"",S200&lt;TODAY()),"Acción atrasada · ","")&amp;IF(AND(K200&lt;&gt;"",K200&lt;TODAY()),"Encargo vencido",IF(AND(K200&lt;&gt;"",K200-TODAY()&lt;=Inicio!$C$8),"Encargo vence en "&amp;(K200-TODAY())&amp;" días",""))))</f>
        <v/>
      </c>
    </row>
    <row r="201" customFormat="false" ht="15" hidden="false" customHeight="false" outlineLevel="0" collapsed="false">
      <c r="A201" s="23"/>
      <c r="B201" s="24"/>
      <c r="C201" s="23"/>
      <c r="D201" s="23"/>
      <c r="E201" s="23"/>
      <c r="F201" s="23"/>
      <c r="G201" s="23"/>
      <c r="H201" s="23"/>
      <c r="I201" s="23"/>
      <c r="J201" s="23"/>
      <c r="K201" s="24"/>
      <c r="L201" s="25"/>
      <c r="M201" s="26"/>
      <c r="N201" s="17" t="str">
        <f aca="false">IF(L201="","",L201*M201*1.21)</f>
        <v/>
      </c>
      <c r="O201" s="23"/>
      <c r="P201" s="16" t="str">
        <f aca="false">IF(A201="","",COUNTIF(Visitas!$B$5:$B$304,A201))</f>
        <v/>
      </c>
      <c r="Q201" s="17" t="str">
        <f aca="false">IF(A201="","",IF(COUNTIF(Ofertas!$B$5:$B$304,A201)=0,"",_xlfn.MAXIFS(Ofertas!$E$5:$E$304,Ofertas!$B$5:$B$304,A201)))</f>
        <v/>
      </c>
      <c r="R201" s="23"/>
      <c r="S201" s="24"/>
      <c r="T201" s="16" t="str">
        <f aca="true">IF(A201="","",IF(OR(O201="Vendido",O201="Alquilado",O201="Retirado",O201="Perdido"),"",IF(AND(S201&lt;&gt;"",S201&lt;TODAY()),"Acción atrasada · ","")&amp;IF(AND(K201&lt;&gt;"",K201&lt;TODAY()),"Encargo vencido",IF(AND(K201&lt;&gt;"",K201-TODAY()&lt;=Inicio!$C$8),"Encargo vence en "&amp;(K201-TODAY())&amp;" días",""))))</f>
        <v/>
      </c>
    </row>
    <row r="202" customFormat="false" ht="15" hidden="false" customHeight="false" outlineLevel="0" collapsed="false">
      <c r="A202" s="23"/>
      <c r="B202" s="24"/>
      <c r="C202" s="23"/>
      <c r="D202" s="23"/>
      <c r="E202" s="23"/>
      <c r="F202" s="23"/>
      <c r="G202" s="23"/>
      <c r="H202" s="23"/>
      <c r="I202" s="23"/>
      <c r="J202" s="23"/>
      <c r="K202" s="24"/>
      <c r="L202" s="25"/>
      <c r="M202" s="26"/>
      <c r="N202" s="17" t="str">
        <f aca="false">IF(L202="","",L202*M202*1.21)</f>
        <v/>
      </c>
      <c r="O202" s="23"/>
      <c r="P202" s="16" t="str">
        <f aca="false">IF(A202="","",COUNTIF(Visitas!$B$5:$B$304,A202))</f>
        <v/>
      </c>
      <c r="Q202" s="17" t="str">
        <f aca="false">IF(A202="","",IF(COUNTIF(Ofertas!$B$5:$B$304,A202)=0,"",_xlfn.MAXIFS(Ofertas!$E$5:$E$304,Ofertas!$B$5:$B$304,A202)))</f>
        <v/>
      </c>
      <c r="R202" s="23"/>
      <c r="S202" s="24"/>
      <c r="T202" s="16" t="str">
        <f aca="true">IF(A202="","",IF(OR(O202="Vendido",O202="Alquilado",O202="Retirado",O202="Perdido"),"",IF(AND(S202&lt;&gt;"",S202&lt;TODAY()),"Acción atrasada · ","")&amp;IF(AND(K202&lt;&gt;"",K202&lt;TODAY()),"Encargo vencido",IF(AND(K202&lt;&gt;"",K202-TODAY()&lt;=Inicio!$C$8),"Encargo vence en "&amp;(K202-TODAY())&amp;" días",""))))</f>
        <v/>
      </c>
    </row>
    <row r="203" customFormat="false" ht="15" hidden="false" customHeight="false" outlineLevel="0" collapsed="false">
      <c r="A203" s="23"/>
      <c r="B203" s="24"/>
      <c r="C203" s="23"/>
      <c r="D203" s="23"/>
      <c r="E203" s="23"/>
      <c r="F203" s="23"/>
      <c r="G203" s="23"/>
      <c r="H203" s="23"/>
      <c r="I203" s="23"/>
      <c r="J203" s="23"/>
      <c r="K203" s="24"/>
      <c r="L203" s="25"/>
      <c r="M203" s="26"/>
      <c r="N203" s="17" t="str">
        <f aca="false">IF(L203="","",L203*M203*1.21)</f>
        <v/>
      </c>
      <c r="O203" s="23"/>
      <c r="P203" s="16" t="str">
        <f aca="false">IF(A203="","",COUNTIF(Visitas!$B$5:$B$304,A203))</f>
        <v/>
      </c>
      <c r="Q203" s="17" t="str">
        <f aca="false">IF(A203="","",IF(COUNTIF(Ofertas!$B$5:$B$304,A203)=0,"",_xlfn.MAXIFS(Ofertas!$E$5:$E$304,Ofertas!$B$5:$B$304,A203)))</f>
        <v/>
      </c>
      <c r="R203" s="23"/>
      <c r="S203" s="24"/>
      <c r="T203" s="16" t="str">
        <f aca="true">IF(A203="","",IF(OR(O203="Vendido",O203="Alquilado",O203="Retirado",O203="Perdido"),"",IF(AND(S203&lt;&gt;"",S203&lt;TODAY()),"Acción atrasada · ","")&amp;IF(AND(K203&lt;&gt;"",K203&lt;TODAY()),"Encargo vencido",IF(AND(K203&lt;&gt;"",K203-TODAY()&lt;=Inicio!$C$8),"Encargo vence en "&amp;(K203-TODAY())&amp;" días",""))))</f>
        <v/>
      </c>
    </row>
    <row r="204" customFormat="false" ht="15" hidden="false" customHeight="false" outlineLevel="0" collapsed="false">
      <c r="A204" s="23"/>
      <c r="B204" s="24"/>
      <c r="C204" s="23"/>
      <c r="D204" s="23"/>
      <c r="E204" s="23"/>
      <c r="F204" s="23"/>
      <c r="G204" s="23"/>
      <c r="H204" s="23"/>
      <c r="I204" s="23"/>
      <c r="J204" s="23"/>
      <c r="K204" s="24"/>
      <c r="L204" s="25"/>
      <c r="M204" s="26"/>
      <c r="N204" s="17" t="str">
        <f aca="false">IF(L204="","",L204*M204*1.21)</f>
        <v/>
      </c>
      <c r="O204" s="23"/>
      <c r="P204" s="16" t="str">
        <f aca="false">IF(A204="","",COUNTIF(Visitas!$B$5:$B$304,A204))</f>
        <v/>
      </c>
      <c r="Q204" s="17" t="str">
        <f aca="false">IF(A204="","",IF(COUNTIF(Ofertas!$B$5:$B$304,A204)=0,"",_xlfn.MAXIFS(Ofertas!$E$5:$E$304,Ofertas!$B$5:$B$304,A204)))</f>
        <v/>
      </c>
      <c r="R204" s="23"/>
      <c r="S204" s="24"/>
      <c r="T204" s="16" t="str">
        <f aca="true">IF(A204="","",IF(OR(O204="Vendido",O204="Alquilado",O204="Retirado",O204="Perdido"),"",IF(AND(S204&lt;&gt;"",S204&lt;TODAY()),"Acción atrasada · ","")&amp;IF(AND(K204&lt;&gt;"",K204&lt;TODAY()),"Encargo vencido",IF(AND(K204&lt;&gt;"",K204-TODAY()&lt;=Inicio!$C$8),"Encargo vence en "&amp;(K204-TODAY())&amp;" días",""))))</f>
        <v/>
      </c>
    </row>
    <row r="205" customFormat="false" ht="15" hidden="false" customHeight="false" outlineLevel="0" collapsed="false">
      <c r="A205" s="23"/>
      <c r="B205" s="24"/>
      <c r="C205" s="23"/>
      <c r="D205" s="23"/>
      <c r="E205" s="23"/>
      <c r="F205" s="23"/>
      <c r="G205" s="23"/>
      <c r="H205" s="23"/>
      <c r="I205" s="23"/>
      <c r="J205" s="23"/>
      <c r="K205" s="24"/>
      <c r="L205" s="25"/>
      <c r="M205" s="26"/>
      <c r="N205" s="17" t="str">
        <f aca="false">IF(L205="","",L205*M205*1.21)</f>
        <v/>
      </c>
      <c r="O205" s="23"/>
      <c r="P205" s="16" t="str">
        <f aca="false">IF(A205="","",COUNTIF(Visitas!$B$5:$B$304,A205))</f>
        <v/>
      </c>
      <c r="Q205" s="17" t="str">
        <f aca="false">IF(A205="","",IF(COUNTIF(Ofertas!$B$5:$B$304,A205)=0,"",_xlfn.MAXIFS(Ofertas!$E$5:$E$304,Ofertas!$B$5:$B$304,A205)))</f>
        <v/>
      </c>
      <c r="R205" s="23"/>
      <c r="S205" s="24"/>
      <c r="T205" s="16" t="str">
        <f aca="true">IF(A205="","",IF(OR(O205="Vendido",O205="Alquilado",O205="Retirado",O205="Perdido"),"",IF(AND(S205&lt;&gt;"",S205&lt;TODAY()),"Acción atrasada · ","")&amp;IF(AND(K205&lt;&gt;"",K205&lt;TODAY()),"Encargo vencido",IF(AND(K205&lt;&gt;"",K205-TODAY()&lt;=Inicio!$C$8),"Encargo vence en "&amp;(K205-TODAY())&amp;" días",""))))</f>
        <v/>
      </c>
    </row>
    <row r="206" customFormat="false" ht="15" hidden="false" customHeight="false" outlineLevel="0" collapsed="false">
      <c r="A206" s="23"/>
      <c r="B206" s="24"/>
      <c r="C206" s="23"/>
      <c r="D206" s="23"/>
      <c r="E206" s="23"/>
      <c r="F206" s="23"/>
      <c r="G206" s="23"/>
      <c r="H206" s="23"/>
      <c r="I206" s="23"/>
      <c r="J206" s="23"/>
      <c r="K206" s="24"/>
      <c r="L206" s="25"/>
      <c r="M206" s="26"/>
      <c r="N206" s="17" t="str">
        <f aca="false">IF(L206="","",L206*M206*1.21)</f>
        <v/>
      </c>
      <c r="O206" s="23"/>
      <c r="P206" s="16" t="str">
        <f aca="false">IF(A206="","",COUNTIF(Visitas!$B$5:$B$304,A206))</f>
        <v/>
      </c>
      <c r="Q206" s="17" t="str">
        <f aca="false">IF(A206="","",IF(COUNTIF(Ofertas!$B$5:$B$304,A206)=0,"",_xlfn.MAXIFS(Ofertas!$E$5:$E$304,Ofertas!$B$5:$B$304,A206)))</f>
        <v/>
      </c>
      <c r="R206" s="23"/>
      <c r="S206" s="24"/>
      <c r="T206" s="16" t="str">
        <f aca="true">IF(A206="","",IF(OR(O206="Vendido",O206="Alquilado",O206="Retirado",O206="Perdido"),"",IF(AND(S206&lt;&gt;"",S206&lt;TODAY()),"Acción atrasada · ","")&amp;IF(AND(K206&lt;&gt;"",K206&lt;TODAY()),"Encargo vencido",IF(AND(K206&lt;&gt;"",K206-TODAY()&lt;=Inicio!$C$8),"Encargo vence en "&amp;(K206-TODAY())&amp;" días",""))))</f>
        <v/>
      </c>
    </row>
    <row r="207" customFormat="false" ht="15" hidden="false" customHeight="false" outlineLevel="0" collapsed="false">
      <c r="A207" s="23"/>
      <c r="B207" s="24"/>
      <c r="C207" s="23"/>
      <c r="D207" s="23"/>
      <c r="E207" s="23"/>
      <c r="F207" s="23"/>
      <c r="G207" s="23"/>
      <c r="H207" s="23"/>
      <c r="I207" s="23"/>
      <c r="J207" s="23"/>
      <c r="K207" s="24"/>
      <c r="L207" s="25"/>
      <c r="M207" s="26"/>
      <c r="N207" s="17" t="str">
        <f aca="false">IF(L207="","",L207*M207*1.21)</f>
        <v/>
      </c>
      <c r="O207" s="23"/>
      <c r="P207" s="16" t="str">
        <f aca="false">IF(A207="","",COUNTIF(Visitas!$B$5:$B$304,A207))</f>
        <v/>
      </c>
      <c r="Q207" s="17" t="str">
        <f aca="false">IF(A207="","",IF(COUNTIF(Ofertas!$B$5:$B$304,A207)=0,"",_xlfn.MAXIFS(Ofertas!$E$5:$E$304,Ofertas!$B$5:$B$304,A207)))</f>
        <v/>
      </c>
      <c r="R207" s="23"/>
      <c r="S207" s="24"/>
      <c r="T207" s="16" t="str">
        <f aca="true">IF(A207="","",IF(OR(O207="Vendido",O207="Alquilado",O207="Retirado",O207="Perdido"),"",IF(AND(S207&lt;&gt;"",S207&lt;TODAY()),"Acción atrasada · ","")&amp;IF(AND(K207&lt;&gt;"",K207&lt;TODAY()),"Encargo vencido",IF(AND(K207&lt;&gt;"",K207-TODAY()&lt;=Inicio!$C$8),"Encargo vence en "&amp;(K207-TODAY())&amp;" días",""))))</f>
        <v/>
      </c>
    </row>
    <row r="208" customFormat="false" ht="15" hidden="false" customHeight="false" outlineLevel="0" collapsed="false">
      <c r="A208" s="23"/>
      <c r="B208" s="24"/>
      <c r="C208" s="23"/>
      <c r="D208" s="23"/>
      <c r="E208" s="23"/>
      <c r="F208" s="23"/>
      <c r="G208" s="23"/>
      <c r="H208" s="23"/>
      <c r="I208" s="23"/>
      <c r="J208" s="23"/>
      <c r="K208" s="24"/>
      <c r="L208" s="25"/>
      <c r="M208" s="26"/>
      <c r="N208" s="17" t="str">
        <f aca="false">IF(L208="","",L208*M208*1.21)</f>
        <v/>
      </c>
      <c r="O208" s="23"/>
      <c r="P208" s="16" t="str">
        <f aca="false">IF(A208="","",COUNTIF(Visitas!$B$5:$B$304,A208))</f>
        <v/>
      </c>
      <c r="Q208" s="17" t="str">
        <f aca="false">IF(A208="","",IF(COUNTIF(Ofertas!$B$5:$B$304,A208)=0,"",_xlfn.MAXIFS(Ofertas!$E$5:$E$304,Ofertas!$B$5:$B$304,A208)))</f>
        <v/>
      </c>
      <c r="R208" s="23"/>
      <c r="S208" s="24"/>
      <c r="T208" s="16" t="str">
        <f aca="true">IF(A208="","",IF(OR(O208="Vendido",O208="Alquilado",O208="Retirado",O208="Perdido"),"",IF(AND(S208&lt;&gt;"",S208&lt;TODAY()),"Acción atrasada · ","")&amp;IF(AND(K208&lt;&gt;"",K208&lt;TODAY()),"Encargo vencido",IF(AND(K208&lt;&gt;"",K208-TODAY()&lt;=Inicio!$C$8),"Encargo vence en "&amp;(K208-TODAY())&amp;" días",""))))</f>
        <v/>
      </c>
    </row>
    <row r="209" customFormat="false" ht="15" hidden="false" customHeight="false" outlineLevel="0" collapsed="false">
      <c r="A209" s="23"/>
      <c r="B209" s="24"/>
      <c r="C209" s="23"/>
      <c r="D209" s="23"/>
      <c r="E209" s="23"/>
      <c r="F209" s="23"/>
      <c r="G209" s="23"/>
      <c r="H209" s="23"/>
      <c r="I209" s="23"/>
      <c r="J209" s="23"/>
      <c r="K209" s="24"/>
      <c r="L209" s="25"/>
      <c r="M209" s="26"/>
      <c r="N209" s="17" t="str">
        <f aca="false">IF(L209="","",L209*M209*1.21)</f>
        <v/>
      </c>
      <c r="O209" s="23"/>
      <c r="P209" s="16" t="str">
        <f aca="false">IF(A209="","",COUNTIF(Visitas!$B$5:$B$304,A209))</f>
        <v/>
      </c>
      <c r="Q209" s="17" t="str">
        <f aca="false">IF(A209="","",IF(COUNTIF(Ofertas!$B$5:$B$304,A209)=0,"",_xlfn.MAXIFS(Ofertas!$E$5:$E$304,Ofertas!$B$5:$B$304,A209)))</f>
        <v/>
      </c>
      <c r="R209" s="23"/>
      <c r="S209" s="24"/>
      <c r="T209" s="16" t="str">
        <f aca="true">IF(A209="","",IF(OR(O209="Vendido",O209="Alquilado",O209="Retirado",O209="Perdido"),"",IF(AND(S209&lt;&gt;"",S209&lt;TODAY()),"Acción atrasada · ","")&amp;IF(AND(K209&lt;&gt;"",K209&lt;TODAY()),"Encargo vencido",IF(AND(K209&lt;&gt;"",K209-TODAY()&lt;=Inicio!$C$8),"Encargo vence en "&amp;(K209-TODAY())&amp;" días",""))))</f>
        <v/>
      </c>
    </row>
    <row r="210" customFormat="false" ht="15" hidden="false" customHeight="false" outlineLevel="0" collapsed="false">
      <c r="A210" s="23"/>
      <c r="B210" s="24"/>
      <c r="C210" s="23"/>
      <c r="D210" s="23"/>
      <c r="E210" s="23"/>
      <c r="F210" s="23"/>
      <c r="G210" s="23"/>
      <c r="H210" s="23"/>
      <c r="I210" s="23"/>
      <c r="J210" s="23"/>
      <c r="K210" s="24"/>
      <c r="L210" s="25"/>
      <c r="M210" s="26"/>
      <c r="N210" s="17" t="str">
        <f aca="false">IF(L210="","",L210*M210*1.21)</f>
        <v/>
      </c>
      <c r="O210" s="23"/>
      <c r="P210" s="16" t="str">
        <f aca="false">IF(A210="","",COUNTIF(Visitas!$B$5:$B$304,A210))</f>
        <v/>
      </c>
      <c r="Q210" s="17" t="str">
        <f aca="false">IF(A210="","",IF(COUNTIF(Ofertas!$B$5:$B$304,A210)=0,"",_xlfn.MAXIFS(Ofertas!$E$5:$E$304,Ofertas!$B$5:$B$304,A210)))</f>
        <v/>
      </c>
      <c r="R210" s="23"/>
      <c r="S210" s="24"/>
      <c r="T210" s="16" t="str">
        <f aca="true">IF(A210="","",IF(OR(O210="Vendido",O210="Alquilado",O210="Retirado",O210="Perdido"),"",IF(AND(S210&lt;&gt;"",S210&lt;TODAY()),"Acción atrasada · ","")&amp;IF(AND(K210&lt;&gt;"",K210&lt;TODAY()),"Encargo vencido",IF(AND(K210&lt;&gt;"",K210-TODAY()&lt;=Inicio!$C$8),"Encargo vence en "&amp;(K210-TODAY())&amp;" días",""))))</f>
        <v/>
      </c>
    </row>
    <row r="211" customFormat="false" ht="15" hidden="false" customHeight="false" outlineLevel="0" collapsed="false">
      <c r="A211" s="23"/>
      <c r="B211" s="24"/>
      <c r="C211" s="23"/>
      <c r="D211" s="23"/>
      <c r="E211" s="23"/>
      <c r="F211" s="23"/>
      <c r="G211" s="23"/>
      <c r="H211" s="23"/>
      <c r="I211" s="23"/>
      <c r="J211" s="23"/>
      <c r="K211" s="24"/>
      <c r="L211" s="25"/>
      <c r="M211" s="26"/>
      <c r="N211" s="17" t="str">
        <f aca="false">IF(L211="","",L211*M211*1.21)</f>
        <v/>
      </c>
      <c r="O211" s="23"/>
      <c r="P211" s="16" t="str">
        <f aca="false">IF(A211="","",COUNTIF(Visitas!$B$5:$B$304,A211))</f>
        <v/>
      </c>
      <c r="Q211" s="17" t="str">
        <f aca="false">IF(A211="","",IF(COUNTIF(Ofertas!$B$5:$B$304,A211)=0,"",_xlfn.MAXIFS(Ofertas!$E$5:$E$304,Ofertas!$B$5:$B$304,A211)))</f>
        <v/>
      </c>
      <c r="R211" s="23"/>
      <c r="S211" s="24"/>
      <c r="T211" s="16" t="str">
        <f aca="true">IF(A211="","",IF(OR(O211="Vendido",O211="Alquilado",O211="Retirado",O211="Perdido"),"",IF(AND(S211&lt;&gt;"",S211&lt;TODAY()),"Acción atrasada · ","")&amp;IF(AND(K211&lt;&gt;"",K211&lt;TODAY()),"Encargo vencido",IF(AND(K211&lt;&gt;"",K211-TODAY()&lt;=Inicio!$C$8),"Encargo vence en "&amp;(K211-TODAY())&amp;" días",""))))</f>
        <v/>
      </c>
    </row>
    <row r="212" customFormat="false" ht="15" hidden="false" customHeight="false" outlineLevel="0" collapsed="false">
      <c r="A212" s="23"/>
      <c r="B212" s="24"/>
      <c r="C212" s="23"/>
      <c r="D212" s="23"/>
      <c r="E212" s="23"/>
      <c r="F212" s="23"/>
      <c r="G212" s="23"/>
      <c r="H212" s="23"/>
      <c r="I212" s="23"/>
      <c r="J212" s="23"/>
      <c r="K212" s="24"/>
      <c r="L212" s="25"/>
      <c r="M212" s="26"/>
      <c r="N212" s="17" t="str">
        <f aca="false">IF(L212="","",L212*M212*1.21)</f>
        <v/>
      </c>
      <c r="O212" s="23"/>
      <c r="P212" s="16" t="str">
        <f aca="false">IF(A212="","",COUNTIF(Visitas!$B$5:$B$304,A212))</f>
        <v/>
      </c>
      <c r="Q212" s="17" t="str">
        <f aca="false">IF(A212="","",IF(COUNTIF(Ofertas!$B$5:$B$304,A212)=0,"",_xlfn.MAXIFS(Ofertas!$E$5:$E$304,Ofertas!$B$5:$B$304,A212)))</f>
        <v/>
      </c>
      <c r="R212" s="23"/>
      <c r="S212" s="24"/>
      <c r="T212" s="16" t="str">
        <f aca="true">IF(A212="","",IF(OR(O212="Vendido",O212="Alquilado",O212="Retirado",O212="Perdido"),"",IF(AND(S212&lt;&gt;"",S212&lt;TODAY()),"Acción atrasada · ","")&amp;IF(AND(K212&lt;&gt;"",K212&lt;TODAY()),"Encargo vencido",IF(AND(K212&lt;&gt;"",K212-TODAY()&lt;=Inicio!$C$8),"Encargo vence en "&amp;(K212-TODAY())&amp;" días",""))))</f>
        <v/>
      </c>
    </row>
    <row r="213" customFormat="false" ht="15" hidden="false" customHeight="false" outlineLevel="0" collapsed="false">
      <c r="A213" s="23"/>
      <c r="B213" s="24"/>
      <c r="C213" s="23"/>
      <c r="D213" s="23"/>
      <c r="E213" s="23"/>
      <c r="F213" s="23"/>
      <c r="G213" s="23"/>
      <c r="H213" s="23"/>
      <c r="I213" s="23"/>
      <c r="J213" s="23"/>
      <c r="K213" s="24"/>
      <c r="L213" s="25"/>
      <c r="M213" s="26"/>
      <c r="N213" s="17" t="str">
        <f aca="false">IF(L213="","",L213*M213*1.21)</f>
        <v/>
      </c>
      <c r="O213" s="23"/>
      <c r="P213" s="16" t="str">
        <f aca="false">IF(A213="","",COUNTIF(Visitas!$B$5:$B$304,A213))</f>
        <v/>
      </c>
      <c r="Q213" s="17" t="str">
        <f aca="false">IF(A213="","",IF(COUNTIF(Ofertas!$B$5:$B$304,A213)=0,"",_xlfn.MAXIFS(Ofertas!$E$5:$E$304,Ofertas!$B$5:$B$304,A213)))</f>
        <v/>
      </c>
      <c r="R213" s="23"/>
      <c r="S213" s="24"/>
      <c r="T213" s="16" t="str">
        <f aca="true">IF(A213="","",IF(OR(O213="Vendido",O213="Alquilado",O213="Retirado",O213="Perdido"),"",IF(AND(S213&lt;&gt;"",S213&lt;TODAY()),"Acción atrasada · ","")&amp;IF(AND(K213&lt;&gt;"",K213&lt;TODAY()),"Encargo vencido",IF(AND(K213&lt;&gt;"",K213-TODAY()&lt;=Inicio!$C$8),"Encargo vence en "&amp;(K213-TODAY())&amp;" días",""))))</f>
        <v/>
      </c>
    </row>
    <row r="214" customFormat="false" ht="15" hidden="false" customHeight="false" outlineLevel="0" collapsed="false">
      <c r="A214" s="23"/>
      <c r="B214" s="24"/>
      <c r="C214" s="23"/>
      <c r="D214" s="23"/>
      <c r="E214" s="23"/>
      <c r="F214" s="23"/>
      <c r="G214" s="23"/>
      <c r="H214" s="23"/>
      <c r="I214" s="23"/>
      <c r="J214" s="23"/>
      <c r="K214" s="24"/>
      <c r="L214" s="25"/>
      <c r="M214" s="26"/>
      <c r="N214" s="17" t="str">
        <f aca="false">IF(L214="","",L214*M214*1.21)</f>
        <v/>
      </c>
      <c r="O214" s="23"/>
      <c r="P214" s="16" t="str">
        <f aca="false">IF(A214="","",COUNTIF(Visitas!$B$5:$B$304,A214))</f>
        <v/>
      </c>
      <c r="Q214" s="17" t="str">
        <f aca="false">IF(A214="","",IF(COUNTIF(Ofertas!$B$5:$B$304,A214)=0,"",_xlfn.MAXIFS(Ofertas!$E$5:$E$304,Ofertas!$B$5:$B$304,A214)))</f>
        <v/>
      </c>
      <c r="R214" s="23"/>
      <c r="S214" s="24"/>
      <c r="T214" s="16" t="str">
        <f aca="true">IF(A214="","",IF(OR(O214="Vendido",O214="Alquilado",O214="Retirado",O214="Perdido"),"",IF(AND(S214&lt;&gt;"",S214&lt;TODAY()),"Acción atrasada · ","")&amp;IF(AND(K214&lt;&gt;"",K214&lt;TODAY()),"Encargo vencido",IF(AND(K214&lt;&gt;"",K214-TODAY()&lt;=Inicio!$C$8),"Encargo vence en "&amp;(K214-TODAY())&amp;" días",""))))</f>
        <v/>
      </c>
    </row>
    <row r="215" customFormat="false" ht="15" hidden="false" customHeight="false" outlineLevel="0" collapsed="false">
      <c r="A215" s="23"/>
      <c r="B215" s="24"/>
      <c r="C215" s="23"/>
      <c r="D215" s="23"/>
      <c r="E215" s="23"/>
      <c r="F215" s="23"/>
      <c r="G215" s="23"/>
      <c r="H215" s="23"/>
      <c r="I215" s="23"/>
      <c r="J215" s="23"/>
      <c r="K215" s="24"/>
      <c r="L215" s="25"/>
      <c r="M215" s="26"/>
      <c r="N215" s="17" t="str">
        <f aca="false">IF(L215="","",L215*M215*1.21)</f>
        <v/>
      </c>
      <c r="O215" s="23"/>
      <c r="P215" s="16" t="str">
        <f aca="false">IF(A215="","",COUNTIF(Visitas!$B$5:$B$304,A215))</f>
        <v/>
      </c>
      <c r="Q215" s="17" t="str">
        <f aca="false">IF(A215="","",IF(COUNTIF(Ofertas!$B$5:$B$304,A215)=0,"",_xlfn.MAXIFS(Ofertas!$E$5:$E$304,Ofertas!$B$5:$B$304,A215)))</f>
        <v/>
      </c>
      <c r="R215" s="23"/>
      <c r="S215" s="24"/>
      <c r="T215" s="16" t="str">
        <f aca="true">IF(A215="","",IF(OR(O215="Vendido",O215="Alquilado",O215="Retirado",O215="Perdido"),"",IF(AND(S215&lt;&gt;"",S215&lt;TODAY()),"Acción atrasada · ","")&amp;IF(AND(K215&lt;&gt;"",K215&lt;TODAY()),"Encargo vencido",IF(AND(K215&lt;&gt;"",K215-TODAY()&lt;=Inicio!$C$8),"Encargo vence en "&amp;(K215-TODAY())&amp;" días",""))))</f>
        <v/>
      </c>
    </row>
    <row r="216" customFormat="false" ht="15" hidden="false" customHeight="false" outlineLevel="0" collapsed="false">
      <c r="A216" s="23"/>
      <c r="B216" s="24"/>
      <c r="C216" s="23"/>
      <c r="D216" s="23"/>
      <c r="E216" s="23"/>
      <c r="F216" s="23"/>
      <c r="G216" s="23"/>
      <c r="H216" s="23"/>
      <c r="I216" s="23"/>
      <c r="J216" s="23"/>
      <c r="K216" s="24"/>
      <c r="L216" s="25"/>
      <c r="M216" s="26"/>
      <c r="N216" s="17" t="str">
        <f aca="false">IF(L216="","",L216*M216*1.21)</f>
        <v/>
      </c>
      <c r="O216" s="23"/>
      <c r="P216" s="16" t="str">
        <f aca="false">IF(A216="","",COUNTIF(Visitas!$B$5:$B$304,A216))</f>
        <v/>
      </c>
      <c r="Q216" s="17" t="str">
        <f aca="false">IF(A216="","",IF(COUNTIF(Ofertas!$B$5:$B$304,A216)=0,"",_xlfn.MAXIFS(Ofertas!$E$5:$E$304,Ofertas!$B$5:$B$304,A216)))</f>
        <v/>
      </c>
      <c r="R216" s="23"/>
      <c r="S216" s="24"/>
      <c r="T216" s="16" t="str">
        <f aca="true">IF(A216="","",IF(OR(O216="Vendido",O216="Alquilado",O216="Retirado",O216="Perdido"),"",IF(AND(S216&lt;&gt;"",S216&lt;TODAY()),"Acción atrasada · ","")&amp;IF(AND(K216&lt;&gt;"",K216&lt;TODAY()),"Encargo vencido",IF(AND(K216&lt;&gt;"",K216-TODAY()&lt;=Inicio!$C$8),"Encargo vence en "&amp;(K216-TODAY())&amp;" días",""))))</f>
        <v/>
      </c>
    </row>
    <row r="217" customFormat="false" ht="15" hidden="false" customHeight="false" outlineLevel="0" collapsed="false">
      <c r="A217" s="23"/>
      <c r="B217" s="24"/>
      <c r="C217" s="23"/>
      <c r="D217" s="23"/>
      <c r="E217" s="23"/>
      <c r="F217" s="23"/>
      <c r="G217" s="23"/>
      <c r="H217" s="23"/>
      <c r="I217" s="23"/>
      <c r="J217" s="23"/>
      <c r="K217" s="24"/>
      <c r="L217" s="25"/>
      <c r="M217" s="26"/>
      <c r="N217" s="17" t="str">
        <f aca="false">IF(L217="","",L217*M217*1.21)</f>
        <v/>
      </c>
      <c r="O217" s="23"/>
      <c r="P217" s="16" t="str">
        <f aca="false">IF(A217="","",COUNTIF(Visitas!$B$5:$B$304,A217))</f>
        <v/>
      </c>
      <c r="Q217" s="17" t="str">
        <f aca="false">IF(A217="","",IF(COUNTIF(Ofertas!$B$5:$B$304,A217)=0,"",_xlfn.MAXIFS(Ofertas!$E$5:$E$304,Ofertas!$B$5:$B$304,A217)))</f>
        <v/>
      </c>
      <c r="R217" s="23"/>
      <c r="S217" s="24"/>
      <c r="T217" s="16" t="str">
        <f aca="true">IF(A217="","",IF(OR(O217="Vendido",O217="Alquilado",O217="Retirado",O217="Perdido"),"",IF(AND(S217&lt;&gt;"",S217&lt;TODAY()),"Acción atrasada · ","")&amp;IF(AND(K217&lt;&gt;"",K217&lt;TODAY()),"Encargo vencido",IF(AND(K217&lt;&gt;"",K217-TODAY()&lt;=Inicio!$C$8),"Encargo vence en "&amp;(K217-TODAY())&amp;" días",""))))</f>
        <v/>
      </c>
    </row>
    <row r="218" customFormat="false" ht="15" hidden="false" customHeight="false" outlineLevel="0" collapsed="false">
      <c r="A218" s="23"/>
      <c r="B218" s="24"/>
      <c r="C218" s="23"/>
      <c r="D218" s="23"/>
      <c r="E218" s="23"/>
      <c r="F218" s="23"/>
      <c r="G218" s="23"/>
      <c r="H218" s="23"/>
      <c r="I218" s="23"/>
      <c r="J218" s="23"/>
      <c r="K218" s="24"/>
      <c r="L218" s="25"/>
      <c r="M218" s="26"/>
      <c r="N218" s="17" t="str">
        <f aca="false">IF(L218="","",L218*M218*1.21)</f>
        <v/>
      </c>
      <c r="O218" s="23"/>
      <c r="P218" s="16" t="str">
        <f aca="false">IF(A218="","",COUNTIF(Visitas!$B$5:$B$304,A218))</f>
        <v/>
      </c>
      <c r="Q218" s="17" t="str">
        <f aca="false">IF(A218="","",IF(COUNTIF(Ofertas!$B$5:$B$304,A218)=0,"",_xlfn.MAXIFS(Ofertas!$E$5:$E$304,Ofertas!$B$5:$B$304,A218)))</f>
        <v/>
      </c>
      <c r="R218" s="23"/>
      <c r="S218" s="24"/>
      <c r="T218" s="16" t="str">
        <f aca="true">IF(A218="","",IF(OR(O218="Vendido",O218="Alquilado",O218="Retirado",O218="Perdido"),"",IF(AND(S218&lt;&gt;"",S218&lt;TODAY()),"Acción atrasada · ","")&amp;IF(AND(K218&lt;&gt;"",K218&lt;TODAY()),"Encargo vencido",IF(AND(K218&lt;&gt;"",K218-TODAY()&lt;=Inicio!$C$8),"Encargo vence en "&amp;(K218-TODAY())&amp;" días",""))))</f>
        <v/>
      </c>
    </row>
    <row r="219" customFormat="false" ht="15" hidden="false" customHeight="false" outlineLevel="0" collapsed="false">
      <c r="A219" s="23"/>
      <c r="B219" s="24"/>
      <c r="C219" s="23"/>
      <c r="D219" s="23"/>
      <c r="E219" s="23"/>
      <c r="F219" s="23"/>
      <c r="G219" s="23"/>
      <c r="H219" s="23"/>
      <c r="I219" s="23"/>
      <c r="J219" s="23"/>
      <c r="K219" s="24"/>
      <c r="L219" s="25"/>
      <c r="M219" s="26"/>
      <c r="N219" s="17" t="str">
        <f aca="false">IF(L219="","",L219*M219*1.21)</f>
        <v/>
      </c>
      <c r="O219" s="23"/>
      <c r="P219" s="16" t="str">
        <f aca="false">IF(A219="","",COUNTIF(Visitas!$B$5:$B$304,A219))</f>
        <v/>
      </c>
      <c r="Q219" s="17" t="str">
        <f aca="false">IF(A219="","",IF(COUNTIF(Ofertas!$B$5:$B$304,A219)=0,"",_xlfn.MAXIFS(Ofertas!$E$5:$E$304,Ofertas!$B$5:$B$304,A219)))</f>
        <v/>
      </c>
      <c r="R219" s="23"/>
      <c r="S219" s="24"/>
      <c r="T219" s="16" t="str">
        <f aca="true">IF(A219="","",IF(OR(O219="Vendido",O219="Alquilado",O219="Retirado",O219="Perdido"),"",IF(AND(S219&lt;&gt;"",S219&lt;TODAY()),"Acción atrasada · ","")&amp;IF(AND(K219&lt;&gt;"",K219&lt;TODAY()),"Encargo vencido",IF(AND(K219&lt;&gt;"",K219-TODAY()&lt;=Inicio!$C$8),"Encargo vence en "&amp;(K219-TODAY())&amp;" días",""))))</f>
        <v/>
      </c>
    </row>
    <row r="220" customFormat="false" ht="15" hidden="false" customHeight="false" outlineLevel="0" collapsed="false">
      <c r="A220" s="23"/>
      <c r="B220" s="24"/>
      <c r="C220" s="23"/>
      <c r="D220" s="23"/>
      <c r="E220" s="23"/>
      <c r="F220" s="23"/>
      <c r="G220" s="23"/>
      <c r="H220" s="23"/>
      <c r="I220" s="23"/>
      <c r="J220" s="23"/>
      <c r="K220" s="24"/>
      <c r="L220" s="25"/>
      <c r="M220" s="26"/>
      <c r="N220" s="17" t="str">
        <f aca="false">IF(L220="","",L220*M220*1.21)</f>
        <v/>
      </c>
      <c r="O220" s="23"/>
      <c r="P220" s="16" t="str">
        <f aca="false">IF(A220="","",COUNTIF(Visitas!$B$5:$B$304,A220))</f>
        <v/>
      </c>
      <c r="Q220" s="17" t="str">
        <f aca="false">IF(A220="","",IF(COUNTIF(Ofertas!$B$5:$B$304,A220)=0,"",_xlfn.MAXIFS(Ofertas!$E$5:$E$304,Ofertas!$B$5:$B$304,A220)))</f>
        <v/>
      </c>
      <c r="R220" s="23"/>
      <c r="S220" s="24"/>
      <c r="T220" s="16" t="str">
        <f aca="true">IF(A220="","",IF(OR(O220="Vendido",O220="Alquilado",O220="Retirado",O220="Perdido"),"",IF(AND(S220&lt;&gt;"",S220&lt;TODAY()),"Acción atrasada · ","")&amp;IF(AND(K220&lt;&gt;"",K220&lt;TODAY()),"Encargo vencido",IF(AND(K220&lt;&gt;"",K220-TODAY()&lt;=Inicio!$C$8),"Encargo vence en "&amp;(K220-TODAY())&amp;" días",""))))</f>
        <v/>
      </c>
    </row>
    <row r="221" customFormat="false" ht="15" hidden="false" customHeight="false" outlineLevel="0" collapsed="false">
      <c r="A221" s="23"/>
      <c r="B221" s="24"/>
      <c r="C221" s="23"/>
      <c r="D221" s="23"/>
      <c r="E221" s="23"/>
      <c r="F221" s="23"/>
      <c r="G221" s="23"/>
      <c r="H221" s="23"/>
      <c r="I221" s="23"/>
      <c r="J221" s="23"/>
      <c r="K221" s="24"/>
      <c r="L221" s="25"/>
      <c r="M221" s="26"/>
      <c r="N221" s="17" t="str">
        <f aca="false">IF(L221="","",L221*M221*1.21)</f>
        <v/>
      </c>
      <c r="O221" s="23"/>
      <c r="P221" s="16" t="str">
        <f aca="false">IF(A221="","",COUNTIF(Visitas!$B$5:$B$304,A221))</f>
        <v/>
      </c>
      <c r="Q221" s="17" t="str">
        <f aca="false">IF(A221="","",IF(COUNTIF(Ofertas!$B$5:$B$304,A221)=0,"",_xlfn.MAXIFS(Ofertas!$E$5:$E$304,Ofertas!$B$5:$B$304,A221)))</f>
        <v/>
      </c>
      <c r="R221" s="23"/>
      <c r="S221" s="24"/>
      <c r="T221" s="16" t="str">
        <f aca="true">IF(A221="","",IF(OR(O221="Vendido",O221="Alquilado",O221="Retirado",O221="Perdido"),"",IF(AND(S221&lt;&gt;"",S221&lt;TODAY()),"Acción atrasada · ","")&amp;IF(AND(K221&lt;&gt;"",K221&lt;TODAY()),"Encargo vencido",IF(AND(K221&lt;&gt;"",K221-TODAY()&lt;=Inicio!$C$8),"Encargo vence en "&amp;(K221-TODAY())&amp;" días",""))))</f>
        <v/>
      </c>
    </row>
    <row r="222" customFormat="false" ht="15" hidden="false" customHeight="false" outlineLevel="0" collapsed="false">
      <c r="A222" s="23"/>
      <c r="B222" s="24"/>
      <c r="C222" s="23"/>
      <c r="D222" s="23"/>
      <c r="E222" s="23"/>
      <c r="F222" s="23"/>
      <c r="G222" s="23"/>
      <c r="H222" s="23"/>
      <c r="I222" s="23"/>
      <c r="J222" s="23"/>
      <c r="K222" s="24"/>
      <c r="L222" s="25"/>
      <c r="M222" s="26"/>
      <c r="N222" s="17" t="str">
        <f aca="false">IF(L222="","",L222*M222*1.21)</f>
        <v/>
      </c>
      <c r="O222" s="23"/>
      <c r="P222" s="16" t="str">
        <f aca="false">IF(A222="","",COUNTIF(Visitas!$B$5:$B$304,A222))</f>
        <v/>
      </c>
      <c r="Q222" s="17" t="str">
        <f aca="false">IF(A222="","",IF(COUNTIF(Ofertas!$B$5:$B$304,A222)=0,"",_xlfn.MAXIFS(Ofertas!$E$5:$E$304,Ofertas!$B$5:$B$304,A222)))</f>
        <v/>
      </c>
      <c r="R222" s="23"/>
      <c r="S222" s="24"/>
      <c r="T222" s="16" t="str">
        <f aca="true">IF(A222="","",IF(OR(O222="Vendido",O222="Alquilado",O222="Retirado",O222="Perdido"),"",IF(AND(S222&lt;&gt;"",S222&lt;TODAY()),"Acción atrasada · ","")&amp;IF(AND(K222&lt;&gt;"",K222&lt;TODAY()),"Encargo vencido",IF(AND(K222&lt;&gt;"",K222-TODAY()&lt;=Inicio!$C$8),"Encargo vence en "&amp;(K222-TODAY())&amp;" días",""))))</f>
        <v/>
      </c>
    </row>
    <row r="223" customFormat="false" ht="15" hidden="false" customHeight="false" outlineLevel="0" collapsed="false">
      <c r="A223" s="23"/>
      <c r="B223" s="24"/>
      <c r="C223" s="23"/>
      <c r="D223" s="23"/>
      <c r="E223" s="23"/>
      <c r="F223" s="23"/>
      <c r="G223" s="23"/>
      <c r="H223" s="23"/>
      <c r="I223" s="23"/>
      <c r="J223" s="23"/>
      <c r="K223" s="24"/>
      <c r="L223" s="25"/>
      <c r="M223" s="26"/>
      <c r="N223" s="17" t="str">
        <f aca="false">IF(L223="","",L223*M223*1.21)</f>
        <v/>
      </c>
      <c r="O223" s="23"/>
      <c r="P223" s="16" t="str">
        <f aca="false">IF(A223="","",COUNTIF(Visitas!$B$5:$B$304,A223))</f>
        <v/>
      </c>
      <c r="Q223" s="17" t="str">
        <f aca="false">IF(A223="","",IF(COUNTIF(Ofertas!$B$5:$B$304,A223)=0,"",_xlfn.MAXIFS(Ofertas!$E$5:$E$304,Ofertas!$B$5:$B$304,A223)))</f>
        <v/>
      </c>
      <c r="R223" s="23"/>
      <c r="S223" s="24"/>
      <c r="T223" s="16" t="str">
        <f aca="true">IF(A223="","",IF(OR(O223="Vendido",O223="Alquilado",O223="Retirado",O223="Perdido"),"",IF(AND(S223&lt;&gt;"",S223&lt;TODAY()),"Acción atrasada · ","")&amp;IF(AND(K223&lt;&gt;"",K223&lt;TODAY()),"Encargo vencido",IF(AND(K223&lt;&gt;"",K223-TODAY()&lt;=Inicio!$C$8),"Encargo vence en "&amp;(K223-TODAY())&amp;" días",""))))</f>
        <v/>
      </c>
    </row>
    <row r="224" customFormat="false" ht="15" hidden="false" customHeight="false" outlineLevel="0" collapsed="false">
      <c r="A224" s="23"/>
      <c r="B224" s="24"/>
      <c r="C224" s="23"/>
      <c r="D224" s="23"/>
      <c r="E224" s="23"/>
      <c r="F224" s="23"/>
      <c r="G224" s="23"/>
      <c r="H224" s="23"/>
      <c r="I224" s="23"/>
      <c r="J224" s="23"/>
      <c r="K224" s="24"/>
      <c r="L224" s="25"/>
      <c r="M224" s="26"/>
      <c r="N224" s="17" t="str">
        <f aca="false">IF(L224="","",L224*M224*1.21)</f>
        <v/>
      </c>
      <c r="O224" s="23"/>
      <c r="P224" s="16" t="str">
        <f aca="false">IF(A224="","",COUNTIF(Visitas!$B$5:$B$304,A224))</f>
        <v/>
      </c>
      <c r="Q224" s="17" t="str">
        <f aca="false">IF(A224="","",IF(COUNTIF(Ofertas!$B$5:$B$304,A224)=0,"",_xlfn.MAXIFS(Ofertas!$E$5:$E$304,Ofertas!$B$5:$B$304,A224)))</f>
        <v/>
      </c>
      <c r="R224" s="23"/>
      <c r="S224" s="24"/>
      <c r="T224" s="16" t="str">
        <f aca="true">IF(A224="","",IF(OR(O224="Vendido",O224="Alquilado",O224="Retirado",O224="Perdido"),"",IF(AND(S224&lt;&gt;"",S224&lt;TODAY()),"Acción atrasada · ","")&amp;IF(AND(K224&lt;&gt;"",K224&lt;TODAY()),"Encargo vencido",IF(AND(K224&lt;&gt;"",K224-TODAY()&lt;=Inicio!$C$8),"Encargo vence en "&amp;(K224-TODAY())&amp;" días",""))))</f>
        <v/>
      </c>
    </row>
    <row r="225" customFormat="false" ht="15" hidden="false" customHeight="false" outlineLevel="0" collapsed="false">
      <c r="A225" s="23"/>
      <c r="B225" s="24"/>
      <c r="C225" s="23"/>
      <c r="D225" s="23"/>
      <c r="E225" s="23"/>
      <c r="F225" s="23"/>
      <c r="G225" s="23"/>
      <c r="H225" s="23"/>
      <c r="I225" s="23"/>
      <c r="J225" s="23"/>
      <c r="K225" s="24"/>
      <c r="L225" s="25"/>
      <c r="M225" s="26"/>
      <c r="N225" s="17" t="str">
        <f aca="false">IF(L225="","",L225*M225*1.21)</f>
        <v/>
      </c>
      <c r="O225" s="23"/>
      <c r="P225" s="16" t="str">
        <f aca="false">IF(A225="","",COUNTIF(Visitas!$B$5:$B$304,A225))</f>
        <v/>
      </c>
      <c r="Q225" s="17" t="str">
        <f aca="false">IF(A225="","",IF(COUNTIF(Ofertas!$B$5:$B$304,A225)=0,"",_xlfn.MAXIFS(Ofertas!$E$5:$E$304,Ofertas!$B$5:$B$304,A225)))</f>
        <v/>
      </c>
      <c r="R225" s="23"/>
      <c r="S225" s="24"/>
      <c r="T225" s="16" t="str">
        <f aca="true">IF(A225="","",IF(OR(O225="Vendido",O225="Alquilado",O225="Retirado",O225="Perdido"),"",IF(AND(S225&lt;&gt;"",S225&lt;TODAY()),"Acción atrasada · ","")&amp;IF(AND(K225&lt;&gt;"",K225&lt;TODAY()),"Encargo vencido",IF(AND(K225&lt;&gt;"",K225-TODAY()&lt;=Inicio!$C$8),"Encargo vence en "&amp;(K225-TODAY())&amp;" días",""))))</f>
        <v/>
      </c>
    </row>
    <row r="226" customFormat="false" ht="15" hidden="false" customHeight="false" outlineLevel="0" collapsed="false">
      <c r="A226" s="23"/>
      <c r="B226" s="24"/>
      <c r="C226" s="23"/>
      <c r="D226" s="23"/>
      <c r="E226" s="23"/>
      <c r="F226" s="23"/>
      <c r="G226" s="23"/>
      <c r="H226" s="23"/>
      <c r="I226" s="23"/>
      <c r="J226" s="23"/>
      <c r="K226" s="24"/>
      <c r="L226" s="25"/>
      <c r="M226" s="26"/>
      <c r="N226" s="17" t="str">
        <f aca="false">IF(L226="","",L226*M226*1.21)</f>
        <v/>
      </c>
      <c r="O226" s="23"/>
      <c r="P226" s="16" t="str">
        <f aca="false">IF(A226="","",COUNTIF(Visitas!$B$5:$B$304,A226))</f>
        <v/>
      </c>
      <c r="Q226" s="17" t="str">
        <f aca="false">IF(A226="","",IF(COUNTIF(Ofertas!$B$5:$B$304,A226)=0,"",_xlfn.MAXIFS(Ofertas!$E$5:$E$304,Ofertas!$B$5:$B$304,A226)))</f>
        <v/>
      </c>
      <c r="R226" s="23"/>
      <c r="S226" s="24"/>
      <c r="T226" s="16" t="str">
        <f aca="true">IF(A226="","",IF(OR(O226="Vendido",O226="Alquilado",O226="Retirado",O226="Perdido"),"",IF(AND(S226&lt;&gt;"",S226&lt;TODAY()),"Acción atrasada · ","")&amp;IF(AND(K226&lt;&gt;"",K226&lt;TODAY()),"Encargo vencido",IF(AND(K226&lt;&gt;"",K226-TODAY()&lt;=Inicio!$C$8),"Encargo vence en "&amp;(K226-TODAY())&amp;" días",""))))</f>
        <v/>
      </c>
    </row>
    <row r="227" customFormat="false" ht="15" hidden="false" customHeight="false" outlineLevel="0" collapsed="false">
      <c r="A227" s="23"/>
      <c r="B227" s="24"/>
      <c r="C227" s="23"/>
      <c r="D227" s="23"/>
      <c r="E227" s="23"/>
      <c r="F227" s="23"/>
      <c r="G227" s="23"/>
      <c r="H227" s="23"/>
      <c r="I227" s="23"/>
      <c r="J227" s="23"/>
      <c r="K227" s="24"/>
      <c r="L227" s="25"/>
      <c r="M227" s="26"/>
      <c r="N227" s="17" t="str">
        <f aca="false">IF(L227="","",L227*M227*1.21)</f>
        <v/>
      </c>
      <c r="O227" s="23"/>
      <c r="P227" s="16" t="str">
        <f aca="false">IF(A227="","",COUNTIF(Visitas!$B$5:$B$304,A227))</f>
        <v/>
      </c>
      <c r="Q227" s="17" t="str">
        <f aca="false">IF(A227="","",IF(COUNTIF(Ofertas!$B$5:$B$304,A227)=0,"",_xlfn.MAXIFS(Ofertas!$E$5:$E$304,Ofertas!$B$5:$B$304,A227)))</f>
        <v/>
      </c>
      <c r="R227" s="23"/>
      <c r="S227" s="24"/>
      <c r="T227" s="16" t="str">
        <f aca="true">IF(A227="","",IF(OR(O227="Vendido",O227="Alquilado",O227="Retirado",O227="Perdido"),"",IF(AND(S227&lt;&gt;"",S227&lt;TODAY()),"Acción atrasada · ","")&amp;IF(AND(K227&lt;&gt;"",K227&lt;TODAY()),"Encargo vencido",IF(AND(K227&lt;&gt;"",K227-TODAY()&lt;=Inicio!$C$8),"Encargo vence en "&amp;(K227-TODAY())&amp;" días",""))))</f>
        <v/>
      </c>
    </row>
    <row r="228" customFormat="false" ht="15" hidden="false" customHeight="false" outlineLevel="0" collapsed="false">
      <c r="A228" s="23"/>
      <c r="B228" s="24"/>
      <c r="C228" s="23"/>
      <c r="D228" s="23"/>
      <c r="E228" s="23"/>
      <c r="F228" s="23"/>
      <c r="G228" s="23"/>
      <c r="H228" s="23"/>
      <c r="I228" s="23"/>
      <c r="J228" s="23"/>
      <c r="K228" s="24"/>
      <c r="L228" s="25"/>
      <c r="M228" s="26"/>
      <c r="N228" s="17" t="str">
        <f aca="false">IF(L228="","",L228*M228*1.21)</f>
        <v/>
      </c>
      <c r="O228" s="23"/>
      <c r="P228" s="16" t="str">
        <f aca="false">IF(A228="","",COUNTIF(Visitas!$B$5:$B$304,A228))</f>
        <v/>
      </c>
      <c r="Q228" s="17" t="str">
        <f aca="false">IF(A228="","",IF(COUNTIF(Ofertas!$B$5:$B$304,A228)=0,"",_xlfn.MAXIFS(Ofertas!$E$5:$E$304,Ofertas!$B$5:$B$304,A228)))</f>
        <v/>
      </c>
      <c r="R228" s="23"/>
      <c r="S228" s="24"/>
      <c r="T228" s="16" t="str">
        <f aca="true">IF(A228="","",IF(OR(O228="Vendido",O228="Alquilado",O228="Retirado",O228="Perdido"),"",IF(AND(S228&lt;&gt;"",S228&lt;TODAY()),"Acción atrasada · ","")&amp;IF(AND(K228&lt;&gt;"",K228&lt;TODAY()),"Encargo vencido",IF(AND(K228&lt;&gt;"",K228-TODAY()&lt;=Inicio!$C$8),"Encargo vence en "&amp;(K228-TODAY())&amp;" días",""))))</f>
        <v/>
      </c>
    </row>
    <row r="229" customFormat="false" ht="15" hidden="false" customHeight="false" outlineLevel="0" collapsed="false">
      <c r="A229" s="23"/>
      <c r="B229" s="24"/>
      <c r="C229" s="23"/>
      <c r="D229" s="23"/>
      <c r="E229" s="23"/>
      <c r="F229" s="23"/>
      <c r="G229" s="23"/>
      <c r="H229" s="23"/>
      <c r="I229" s="23"/>
      <c r="J229" s="23"/>
      <c r="K229" s="24"/>
      <c r="L229" s="25"/>
      <c r="M229" s="26"/>
      <c r="N229" s="17" t="str">
        <f aca="false">IF(L229="","",L229*M229*1.21)</f>
        <v/>
      </c>
      <c r="O229" s="23"/>
      <c r="P229" s="16" t="str">
        <f aca="false">IF(A229="","",COUNTIF(Visitas!$B$5:$B$304,A229))</f>
        <v/>
      </c>
      <c r="Q229" s="17" t="str">
        <f aca="false">IF(A229="","",IF(COUNTIF(Ofertas!$B$5:$B$304,A229)=0,"",_xlfn.MAXIFS(Ofertas!$E$5:$E$304,Ofertas!$B$5:$B$304,A229)))</f>
        <v/>
      </c>
      <c r="R229" s="23"/>
      <c r="S229" s="24"/>
      <c r="T229" s="16" t="str">
        <f aca="true">IF(A229="","",IF(OR(O229="Vendido",O229="Alquilado",O229="Retirado",O229="Perdido"),"",IF(AND(S229&lt;&gt;"",S229&lt;TODAY()),"Acción atrasada · ","")&amp;IF(AND(K229&lt;&gt;"",K229&lt;TODAY()),"Encargo vencido",IF(AND(K229&lt;&gt;"",K229-TODAY()&lt;=Inicio!$C$8),"Encargo vence en "&amp;(K229-TODAY())&amp;" días",""))))</f>
        <v/>
      </c>
    </row>
    <row r="230" customFormat="false" ht="15" hidden="false" customHeight="false" outlineLevel="0" collapsed="false">
      <c r="A230" s="23"/>
      <c r="B230" s="24"/>
      <c r="C230" s="23"/>
      <c r="D230" s="23"/>
      <c r="E230" s="23"/>
      <c r="F230" s="23"/>
      <c r="G230" s="23"/>
      <c r="H230" s="23"/>
      <c r="I230" s="23"/>
      <c r="J230" s="23"/>
      <c r="K230" s="24"/>
      <c r="L230" s="25"/>
      <c r="M230" s="26"/>
      <c r="N230" s="17" t="str">
        <f aca="false">IF(L230="","",L230*M230*1.21)</f>
        <v/>
      </c>
      <c r="O230" s="23"/>
      <c r="P230" s="16" t="str">
        <f aca="false">IF(A230="","",COUNTIF(Visitas!$B$5:$B$304,A230))</f>
        <v/>
      </c>
      <c r="Q230" s="17" t="str">
        <f aca="false">IF(A230="","",IF(COUNTIF(Ofertas!$B$5:$B$304,A230)=0,"",_xlfn.MAXIFS(Ofertas!$E$5:$E$304,Ofertas!$B$5:$B$304,A230)))</f>
        <v/>
      </c>
      <c r="R230" s="23"/>
      <c r="S230" s="24"/>
      <c r="T230" s="16" t="str">
        <f aca="true">IF(A230="","",IF(OR(O230="Vendido",O230="Alquilado",O230="Retirado",O230="Perdido"),"",IF(AND(S230&lt;&gt;"",S230&lt;TODAY()),"Acción atrasada · ","")&amp;IF(AND(K230&lt;&gt;"",K230&lt;TODAY()),"Encargo vencido",IF(AND(K230&lt;&gt;"",K230-TODAY()&lt;=Inicio!$C$8),"Encargo vence en "&amp;(K230-TODAY())&amp;" días",""))))</f>
        <v/>
      </c>
    </row>
    <row r="231" customFormat="false" ht="15" hidden="false" customHeight="false" outlineLevel="0" collapsed="false">
      <c r="A231" s="23"/>
      <c r="B231" s="24"/>
      <c r="C231" s="23"/>
      <c r="D231" s="23"/>
      <c r="E231" s="23"/>
      <c r="F231" s="23"/>
      <c r="G231" s="23"/>
      <c r="H231" s="23"/>
      <c r="I231" s="23"/>
      <c r="J231" s="23"/>
      <c r="K231" s="24"/>
      <c r="L231" s="25"/>
      <c r="M231" s="26"/>
      <c r="N231" s="17" t="str">
        <f aca="false">IF(L231="","",L231*M231*1.21)</f>
        <v/>
      </c>
      <c r="O231" s="23"/>
      <c r="P231" s="16" t="str">
        <f aca="false">IF(A231="","",COUNTIF(Visitas!$B$5:$B$304,A231))</f>
        <v/>
      </c>
      <c r="Q231" s="17" t="str">
        <f aca="false">IF(A231="","",IF(COUNTIF(Ofertas!$B$5:$B$304,A231)=0,"",_xlfn.MAXIFS(Ofertas!$E$5:$E$304,Ofertas!$B$5:$B$304,A231)))</f>
        <v/>
      </c>
      <c r="R231" s="23"/>
      <c r="S231" s="24"/>
      <c r="T231" s="16" t="str">
        <f aca="true">IF(A231="","",IF(OR(O231="Vendido",O231="Alquilado",O231="Retirado",O231="Perdido"),"",IF(AND(S231&lt;&gt;"",S231&lt;TODAY()),"Acción atrasada · ","")&amp;IF(AND(K231&lt;&gt;"",K231&lt;TODAY()),"Encargo vencido",IF(AND(K231&lt;&gt;"",K231-TODAY()&lt;=Inicio!$C$8),"Encargo vence en "&amp;(K231-TODAY())&amp;" días",""))))</f>
        <v/>
      </c>
    </row>
    <row r="232" customFormat="false" ht="15" hidden="false" customHeight="false" outlineLevel="0" collapsed="false">
      <c r="A232" s="23"/>
      <c r="B232" s="24"/>
      <c r="C232" s="23"/>
      <c r="D232" s="23"/>
      <c r="E232" s="23"/>
      <c r="F232" s="23"/>
      <c r="G232" s="23"/>
      <c r="H232" s="23"/>
      <c r="I232" s="23"/>
      <c r="J232" s="23"/>
      <c r="K232" s="24"/>
      <c r="L232" s="25"/>
      <c r="M232" s="26"/>
      <c r="N232" s="17" t="str">
        <f aca="false">IF(L232="","",L232*M232*1.21)</f>
        <v/>
      </c>
      <c r="O232" s="23"/>
      <c r="P232" s="16" t="str">
        <f aca="false">IF(A232="","",COUNTIF(Visitas!$B$5:$B$304,A232))</f>
        <v/>
      </c>
      <c r="Q232" s="17" t="str">
        <f aca="false">IF(A232="","",IF(COUNTIF(Ofertas!$B$5:$B$304,A232)=0,"",_xlfn.MAXIFS(Ofertas!$E$5:$E$304,Ofertas!$B$5:$B$304,A232)))</f>
        <v/>
      </c>
      <c r="R232" s="23"/>
      <c r="S232" s="24"/>
      <c r="T232" s="16" t="str">
        <f aca="true">IF(A232="","",IF(OR(O232="Vendido",O232="Alquilado",O232="Retirado",O232="Perdido"),"",IF(AND(S232&lt;&gt;"",S232&lt;TODAY()),"Acción atrasada · ","")&amp;IF(AND(K232&lt;&gt;"",K232&lt;TODAY()),"Encargo vencido",IF(AND(K232&lt;&gt;"",K232-TODAY()&lt;=Inicio!$C$8),"Encargo vence en "&amp;(K232-TODAY())&amp;" días",""))))</f>
        <v/>
      </c>
    </row>
    <row r="233" customFormat="false" ht="15" hidden="false" customHeight="false" outlineLevel="0" collapsed="false">
      <c r="A233" s="23"/>
      <c r="B233" s="24"/>
      <c r="C233" s="23"/>
      <c r="D233" s="23"/>
      <c r="E233" s="23"/>
      <c r="F233" s="23"/>
      <c r="G233" s="23"/>
      <c r="H233" s="23"/>
      <c r="I233" s="23"/>
      <c r="J233" s="23"/>
      <c r="K233" s="24"/>
      <c r="L233" s="25"/>
      <c r="M233" s="26"/>
      <c r="N233" s="17" t="str">
        <f aca="false">IF(L233="","",L233*M233*1.21)</f>
        <v/>
      </c>
      <c r="O233" s="23"/>
      <c r="P233" s="16" t="str">
        <f aca="false">IF(A233="","",COUNTIF(Visitas!$B$5:$B$304,A233))</f>
        <v/>
      </c>
      <c r="Q233" s="17" t="str">
        <f aca="false">IF(A233="","",IF(COUNTIF(Ofertas!$B$5:$B$304,A233)=0,"",_xlfn.MAXIFS(Ofertas!$E$5:$E$304,Ofertas!$B$5:$B$304,A233)))</f>
        <v/>
      </c>
      <c r="R233" s="23"/>
      <c r="S233" s="24"/>
      <c r="T233" s="16" t="str">
        <f aca="true">IF(A233="","",IF(OR(O233="Vendido",O233="Alquilado",O233="Retirado",O233="Perdido"),"",IF(AND(S233&lt;&gt;"",S233&lt;TODAY()),"Acción atrasada · ","")&amp;IF(AND(K233&lt;&gt;"",K233&lt;TODAY()),"Encargo vencido",IF(AND(K233&lt;&gt;"",K233-TODAY()&lt;=Inicio!$C$8),"Encargo vence en "&amp;(K233-TODAY())&amp;" días",""))))</f>
        <v/>
      </c>
    </row>
    <row r="234" customFormat="false" ht="15" hidden="false" customHeight="false" outlineLevel="0" collapsed="false">
      <c r="A234" s="23"/>
      <c r="B234" s="24"/>
      <c r="C234" s="23"/>
      <c r="D234" s="23"/>
      <c r="E234" s="23"/>
      <c r="F234" s="23"/>
      <c r="G234" s="23"/>
      <c r="H234" s="23"/>
      <c r="I234" s="23"/>
      <c r="J234" s="23"/>
      <c r="K234" s="24"/>
      <c r="L234" s="25"/>
      <c r="M234" s="26"/>
      <c r="N234" s="17" t="str">
        <f aca="false">IF(L234="","",L234*M234*1.21)</f>
        <v/>
      </c>
      <c r="O234" s="23"/>
      <c r="P234" s="16" t="str">
        <f aca="false">IF(A234="","",COUNTIF(Visitas!$B$5:$B$304,A234))</f>
        <v/>
      </c>
      <c r="Q234" s="17" t="str">
        <f aca="false">IF(A234="","",IF(COUNTIF(Ofertas!$B$5:$B$304,A234)=0,"",_xlfn.MAXIFS(Ofertas!$E$5:$E$304,Ofertas!$B$5:$B$304,A234)))</f>
        <v/>
      </c>
      <c r="R234" s="23"/>
      <c r="S234" s="24"/>
      <c r="T234" s="16" t="str">
        <f aca="true">IF(A234="","",IF(OR(O234="Vendido",O234="Alquilado",O234="Retirado",O234="Perdido"),"",IF(AND(S234&lt;&gt;"",S234&lt;TODAY()),"Acción atrasada · ","")&amp;IF(AND(K234&lt;&gt;"",K234&lt;TODAY()),"Encargo vencido",IF(AND(K234&lt;&gt;"",K234-TODAY()&lt;=Inicio!$C$8),"Encargo vence en "&amp;(K234-TODAY())&amp;" días",""))))</f>
        <v/>
      </c>
    </row>
    <row r="235" customFormat="false" ht="15" hidden="false" customHeight="false" outlineLevel="0" collapsed="false">
      <c r="A235" s="23"/>
      <c r="B235" s="24"/>
      <c r="C235" s="23"/>
      <c r="D235" s="23"/>
      <c r="E235" s="23"/>
      <c r="F235" s="23"/>
      <c r="G235" s="23"/>
      <c r="H235" s="23"/>
      <c r="I235" s="23"/>
      <c r="J235" s="23"/>
      <c r="K235" s="24"/>
      <c r="L235" s="25"/>
      <c r="M235" s="26"/>
      <c r="N235" s="17" t="str">
        <f aca="false">IF(L235="","",L235*M235*1.21)</f>
        <v/>
      </c>
      <c r="O235" s="23"/>
      <c r="P235" s="16" t="str">
        <f aca="false">IF(A235="","",COUNTIF(Visitas!$B$5:$B$304,A235))</f>
        <v/>
      </c>
      <c r="Q235" s="17" t="str">
        <f aca="false">IF(A235="","",IF(COUNTIF(Ofertas!$B$5:$B$304,A235)=0,"",_xlfn.MAXIFS(Ofertas!$E$5:$E$304,Ofertas!$B$5:$B$304,A235)))</f>
        <v/>
      </c>
      <c r="R235" s="23"/>
      <c r="S235" s="24"/>
      <c r="T235" s="16" t="str">
        <f aca="true">IF(A235="","",IF(OR(O235="Vendido",O235="Alquilado",O235="Retirado",O235="Perdido"),"",IF(AND(S235&lt;&gt;"",S235&lt;TODAY()),"Acción atrasada · ","")&amp;IF(AND(K235&lt;&gt;"",K235&lt;TODAY()),"Encargo vencido",IF(AND(K235&lt;&gt;"",K235-TODAY()&lt;=Inicio!$C$8),"Encargo vence en "&amp;(K235-TODAY())&amp;" días",""))))</f>
        <v/>
      </c>
    </row>
    <row r="236" customFormat="false" ht="15" hidden="false" customHeight="false" outlineLevel="0" collapsed="false">
      <c r="A236" s="23"/>
      <c r="B236" s="24"/>
      <c r="C236" s="23"/>
      <c r="D236" s="23"/>
      <c r="E236" s="23"/>
      <c r="F236" s="23"/>
      <c r="G236" s="23"/>
      <c r="H236" s="23"/>
      <c r="I236" s="23"/>
      <c r="J236" s="23"/>
      <c r="K236" s="24"/>
      <c r="L236" s="25"/>
      <c r="M236" s="26"/>
      <c r="N236" s="17" t="str">
        <f aca="false">IF(L236="","",L236*M236*1.21)</f>
        <v/>
      </c>
      <c r="O236" s="23"/>
      <c r="P236" s="16" t="str">
        <f aca="false">IF(A236="","",COUNTIF(Visitas!$B$5:$B$304,A236))</f>
        <v/>
      </c>
      <c r="Q236" s="17" t="str">
        <f aca="false">IF(A236="","",IF(COUNTIF(Ofertas!$B$5:$B$304,A236)=0,"",_xlfn.MAXIFS(Ofertas!$E$5:$E$304,Ofertas!$B$5:$B$304,A236)))</f>
        <v/>
      </c>
      <c r="R236" s="23"/>
      <c r="S236" s="24"/>
      <c r="T236" s="16" t="str">
        <f aca="true">IF(A236="","",IF(OR(O236="Vendido",O236="Alquilado",O236="Retirado",O236="Perdido"),"",IF(AND(S236&lt;&gt;"",S236&lt;TODAY()),"Acción atrasada · ","")&amp;IF(AND(K236&lt;&gt;"",K236&lt;TODAY()),"Encargo vencido",IF(AND(K236&lt;&gt;"",K236-TODAY()&lt;=Inicio!$C$8),"Encargo vence en "&amp;(K236-TODAY())&amp;" días",""))))</f>
        <v/>
      </c>
    </row>
    <row r="237" customFormat="false" ht="15" hidden="false" customHeight="false" outlineLevel="0" collapsed="false">
      <c r="A237" s="23"/>
      <c r="B237" s="24"/>
      <c r="C237" s="23"/>
      <c r="D237" s="23"/>
      <c r="E237" s="23"/>
      <c r="F237" s="23"/>
      <c r="G237" s="23"/>
      <c r="H237" s="23"/>
      <c r="I237" s="23"/>
      <c r="J237" s="23"/>
      <c r="K237" s="24"/>
      <c r="L237" s="25"/>
      <c r="M237" s="26"/>
      <c r="N237" s="17" t="str">
        <f aca="false">IF(L237="","",L237*M237*1.21)</f>
        <v/>
      </c>
      <c r="O237" s="23"/>
      <c r="P237" s="16" t="str">
        <f aca="false">IF(A237="","",COUNTIF(Visitas!$B$5:$B$304,A237))</f>
        <v/>
      </c>
      <c r="Q237" s="17" t="str">
        <f aca="false">IF(A237="","",IF(COUNTIF(Ofertas!$B$5:$B$304,A237)=0,"",_xlfn.MAXIFS(Ofertas!$E$5:$E$304,Ofertas!$B$5:$B$304,A237)))</f>
        <v/>
      </c>
      <c r="R237" s="23"/>
      <c r="S237" s="24"/>
      <c r="T237" s="16" t="str">
        <f aca="true">IF(A237="","",IF(OR(O237="Vendido",O237="Alquilado",O237="Retirado",O237="Perdido"),"",IF(AND(S237&lt;&gt;"",S237&lt;TODAY()),"Acción atrasada · ","")&amp;IF(AND(K237&lt;&gt;"",K237&lt;TODAY()),"Encargo vencido",IF(AND(K237&lt;&gt;"",K237-TODAY()&lt;=Inicio!$C$8),"Encargo vence en "&amp;(K237-TODAY())&amp;" días",""))))</f>
        <v/>
      </c>
    </row>
    <row r="238" customFormat="false" ht="15" hidden="false" customHeight="false" outlineLevel="0" collapsed="false">
      <c r="A238" s="23"/>
      <c r="B238" s="24"/>
      <c r="C238" s="23"/>
      <c r="D238" s="23"/>
      <c r="E238" s="23"/>
      <c r="F238" s="23"/>
      <c r="G238" s="23"/>
      <c r="H238" s="23"/>
      <c r="I238" s="23"/>
      <c r="J238" s="23"/>
      <c r="K238" s="24"/>
      <c r="L238" s="25"/>
      <c r="M238" s="26"/>
      <c r="N238" s="17" t="str">
        <f aca="false">IF(L238="","",L238*M238*1.21)</f>
        <v/>
      </c>
      <c r="O238" s="23"/>
      <c r="P238" s="16" t="str">
        <f aca="false">IF(A238="","",COUNTIF(Visitas!$B$5:$B$304,A238))</f>
        <v/>
      </c>
      <c r="Q238" s="17" t="str">
        <f aca="false">IF(A238="","",IF(COUNTIF(Ofertas!$B$5:$B$304,A238)=0,"",_xlfn.MAXIFS(Ofertas!$E$5:$E$304,Ofertas!$B$5:$B$304,A238)))</f>
        <v/>
      </c>
      <c r="R238" s="23"/>
      <c r="S238" s="24"/>
      <c r="T238" s="16" t="str">
        <f aca="true">IF(A238="","",IF(OR(O238="Vendido",O238="Alquilado",O238="Retirado",O238="Perdido"),"",IF(AND(S238&lt;&gt;"",S238&lt;TODAY()),"Acción atrasada · ","")&amp;IF(AND(K238&lt;&gt;"",K238&lt;TODAY()),"Encargo vencido",IF(AND(K238&lt;&gt;"",K238-TODAY()&lt;=Inicio!$C$8),"Encargo vence en "&amp;(K238-TODAY())&amp;" días",""))))</f>
        <v/>
      </c>
    </row>
    <row r="239" customFormat="false" ht="15" hidden="false" customHeight="false" outlineLevel="0" collapsed="false">
      <c r="A239" s="23"/>
      <c r="B239" s="24"/>
      <c r="C239" s="23"/>
      <c r="D239" s="23"/>
      <c r="E239" s="23"/>
      <c r="F239" s="23"/>
      <c r="G239" s="23"/>
      <c r="H239" s="23"/>
      <c r="I239" s="23"/>
      <c r="J239" s="23"/>
      <c r="K239" s="24"/>
      <c r="L239" s="25"/>
      <c r="M239" s="26"/>
      <c r="N239" s="17" t="str">
        <f aca="false">IF(L239="","",L239*M239*1.21)</f>
        <v/>
      </c>
      <c r="O239" s="23"/>
      <c r="P239" s="16" t="str">
        <f aca="false">IF(A239="","",COUNTIF(Visitas!$B$5:$B$304,A239))</f>
        <v/>
      </c>
      <c r="Q239" s="17" t="str">
        <f aca="false">IF(A239="","",IF(COUNTIF(Ofertas!$B$5:$B$304,A239)=0,"",_xlfn.MAXIFS(Ofertas!$E$5:$E$304,Ofertas!$B$5:$B$304,A239)))</f>
        <v/>
      </c>
      <c r="R239" s="23"/>
      <c r="S239" s="24"/>
      <c r="T239" s="16" t="str">
        <f aca="true">IF(A239="","",IF(OR(O239="Vendido",O239="Alquilado",O239="Retirado",O239="Perdido"),"",IF(AND(S239&lt;&gt;"",S239&lt;TODAY()),"Acción atrasada · ","")&amp;IF(AND(K239&lt;&gt;"",K239&lt;TODAY()),"Encargo vencido",IF(AND(K239&lt;&gt;"",K239-TODAY()&lt;=Inicio!$C$8),"Encargo vence en "&amp;(K239-TODAY())&amp;" días",""))))</f>
        <v/>
      </c>
    </row>
    <row r="240" customFormat="false" ht="15" hidden="false" customHeight="false" outlineLevel="0" collapsed="false">
      <c r="A240" s="23"/>
      <c r="B240" s="24"/>
      <c r="C240" s="23"/>
      <c r="D240" s="23"/>
      <c r="E240" s="23"/>
      <c r="F240" s="23"/>
      <c r="G240" s="23"/>
      <c r="H240" s="23"/>
      <c r="I240" s="23"/>
      <c r="J240" s="23"/>
      <c r="K240" s="24"/>
      <c r="L240" s="25"/>
      <c r="M240" s="26"/>
      <c r="N240" s="17" t="str">
        <f aca="false">IF(L240="","",L240*M240*1.21)</f>
        <v/>
      </c>
      <c r="O240" s="23"/>
      <c r="P240" s="16" t="str">
        <f aca="false">IF(A240="","",COUNTIF(Visitas!$B$5:$B$304,A240))</f>
        <v/>
      </c>
      <c r="Q240" s="17" t="str">
        <f aca="false">IF(A240="","",IF(COUNTIF(Ofertas!$B$5:$B$304,A240)=0,"",_xlfn.MAXIFS(Ofertas!$E$5:$E$304,Ofertas!$B$5:$B$304,A240)))</f>
        <v/>
      </c>
      <c r="R240" s="23"/>
      <c r="S240" s="24"/>
      <c r="T240" s="16" t="str">
        <f aca="true">IF(A240="","",IF(OR(O240="Vendido",O240="Alquilado",O240="Retirado",O240="Perdido"),"",IF(AND(S240&lt;&gt;"",S240&lt;TODAY()),"Acción atrasada · ","")&amp;IF(AND(K240&lt;&gt;"",K240&lt;TODAY()),"Encargo vencido",IF(AND(K240&lt;&gt;"",K240-TODAY()&lt;=Inicio!$C$8),"Encargo vence en "&amp;(K240-TODAY())&amp;" días",""))))</f>
        <v/>
      </c>
    </row>
    <row r="241" customFormat="false" ht="15" hidden="false" customHeight="false" outlineLevel="0" collapsed="false">
      <c r="A241" s="23"/>
      <c r="B241" s="24"/>
      <c r="C241" s="23"/>
      <c r="D241" s="23"/>
      <c r="E241" s="23"/>
      <c r="F241" s="23"/>
      <c r="G241" s="23"/>
      <c r="H241" s="23"/>
      <c r="I241" s="23"/>
      <c r="J241" s="23"/>
      <c r="K241" s="24"/>
      <c r="L241" s="25"/>
      <c r="M241" s="26"/>
      <c r="N241" s="17" t="str">
        <f aca="false">IF(L241="","",L241*M241*1.21)</f>
        <v/>
      </c>
      <c r="O241" s="23"/>
      <c r="P241" s="16" t="str">
        <f aca="false">IF(A241="","",COUNTIF(Visitas!$B$5:$B$304,A241))</f>
        <v/>
      </c>
      <c r="Q241" s="17" t="str">
        <f aca="false">IF(A241="","",IF(COUNTIF(Ofertas!$B$5:$B$304,A241)=0,"",_xlfn.MAXIFS(Ofertas!$E$5:$E$304,Ofertas!$B$5:$B$304,A241)))</f>
        <v/>
      </c>
      <c r="R241" s="23"/>
      <c r="S241" s="24"/>
      <c r="T241" s="16" t="str">
        <f aca="true">IF(A241="","",IF(OR(O241="Vendido",O241="Alquilado",O241="Retirado",O241="Perdido"),"",IF(AND(S241&lt;&gt;"",S241&lt;TODAY()),"Acción atrasada · ","")&amp;IF(AND(K241&lt;&gt;"",K241&lt;TODAY()),"Encargo vencido",IF(AND(K241&lt;&gt;"",K241-TODAY()&lt;=Inicio!$C$8),"Encargo vence en "&amp;(K241-TODAY())&amp;" días",""))))</f>
        <v/>
      </c>
    </row>
    <row r="242" customFormat="false" ht="15" hidden="false" customHeight="false" outlineLevel="0" collapsed="false">
      <c r="A242" s="23"/>
      <c r="B242" s="24"/>
      <c r="C242" s="23"/>
      <c r="D242" s="23"/>
      <c r="E242" s="23"/>
      <c r="F242" s="23"/>
      <c r="G242" s="23"/>
      <c r="H242" s="23"/>
      <c r="I242" s="23"/>
      <c r="J242" s="23"/>
      <c r="K242" s="24"/>
      <c r="L242" s="25"/>
      <c r="M242" s="26"/>
      <c r="N242" s="17" t="str">
        <f aca="false">IF(L242="","",L242*M242*1.21)</f>
        <v/>
      </c>
      <c r="O242" s="23"/>
      <c r="P242" s="16" t="str">
        <f aca="false">IF(A242="","",COUNTIF(Visitas!$B$5:$B$304,A242))</f>
        <v/>
      </c>
      <c r="Q242" s="17" t="str">
        <f aca="false">IF(A242="","",IF(COUNTIF(Ofertas!$B$5:$B$304,A242)=0,"",_xlfn.MAXIFS(Ofertas!$E$5:$E$304,Ofertas!$B$5:$B$304,A242)))</f>
        <v/>
      </c>
      <c r="R242" s="23"/>
      <c r="S242" s="24"/>
      <c r="T242" s="16" t="str">
        <f aca="true">IF(A242="","",IF(OR(O242="Vendido",O242="Alquilado",O242="Retirado",O242="Perdido"),"",IF(AND(S242&lt;&gt;"",S242&lt;TODAY()),"Acción atrasada · ","")&amp;IF(AND(K242&lt;&gt;"",K242&lt;TODAY()),"Encargo vencido",IF(AND(K242&lt;&gt;"",K242-TODAY()&lt;=Inicio!$C$8),"Encargo vence en "&amp;(K242-TODAY())&amp;" días",""))))</f>
        <v/>
      </c>
    </row>
    <row r="243" customFormat="false" ht="15" hidden="false" customHeight="false" outlineLevel="0" collapsed="false">
      <c r="A243" s="23"/>
      <c r="B243" s="24"/>
      <c r="C243" s="23"/>
      <c r="D243" s="23"/>
      <c r="E243" s="23"/>
      <c r="F243" s="23"/>
      <c r="G243" s="23"/>
      <c r="H243" s="23"/>
      <c r="I243" s="23"/>
      <c r="J243" s="23"/>
      <c r="K243" s="24"/>
      <c r="L243" s="25"/>
      <c r="M243" s="26"/>
      <c r="N243" s="17" t="str">
        <f aca="false">IF(L243="","",L243*M243*1.21)</f>
        <v/>
      </c>
      <c r="O243" s="23"/>
      <c r="P243" s="16" t="str">
        <f aca="false">IF(A243="","",COUNTIF(Visitas!$B$5:$B$304,A243))</f>
        <v/>
      </c>
      <c r="Q243" s="17" t="str">
        <f aca="false">IF(A243="","",IF(COUNTIF(Ofertas!$B$5:$B$304,A243)=0,"",_xlfn.MAXIFS(Ofertas!$E$5:$E$304,Ofertas!$B$5:$B$304,A243)))</f>
        <v/>
      </c>
      <c r="R243" s="23"/>
      <c r="S243" s="24"/>
      <c r="T243" s="16" t="str">
        <f aca="true">IF(A243="","",IF(OR(O243="Vendido",O243="Alquilado",O243="Retirado",O243="Perdido"),"",IF(AND(S243&lt;&gt;"",S243&lt;TODAY()),"Acción atrasada · ","")&amp;IF(AND(K243&lt;&gt;"",K243&lt;TODAY()),"Encargo vencido",IF(AND(K243&lt;&gt;"",K243-TODAY()&lt;=Inicio!$C$8),"Encargo vence en "&amp;(K243-TODAY())&amp;" días",""))))</f>
        <v/>
      </c>
    </row>
    <row r="244" customFormat="false" ht="15" hidden="false" customHeight="false" outlineLevel="0" collapsed="false">
      <c r="A244" s="23"/>
      <c r="B244" s="24"/>
      <c r="C244" s="23"/>
      <c r="D244" s="23"/>
      <c r="E244" s="23"/>
      <c r="F244" s="23"/>
      <c r="G244" s="23"/>
      <c r="H244" s="23"/>
      <c r="I244" s="23"/>
      <c r="J244" s="23"/>
      <c r="K244" s="24"/>
      <c r="L244" s="25"/>
      <c r="M244" s="26"/>
      <c r="N244" s="17" t="str">
        <f aca="false">IF(L244="","",L244*M244*1.21)</f>
        <v/>
      </c>
      <c r="O244" s="23"/>
      <c r="P244" s="16" t="str">
        <f aca="false">IF(A244="","",COUNTIF(Visitas!$B$5:$B$304,A244))</f>
        <v/>
      </c>
      <c r="Q244" s="17" t="str">
        <f aca="false">IF(A244="","",IF(COUNTIF(Ofertas!$B$5:$B$304,A244)=0,"",_xlfn.MAXIFS(Ofertas!$E$5:$E$304,Ofertas!$B$5:$B$304,A244)))</f>
        <v/>
      </c>
      <c r="R244" s="23"/>
      <c r="S244" s="24"/>
      <c r="T244" s="16" t="str">
        <f aca="true">IF(A244="","",IF(OR(O244="Vendido",O244="Alquilado",O244="Retirado",O244="Perdido"),"",IF(AND(S244&lt;&gt;"",S244&lt;TODAY()),"Acción atrasada · ","")&amp;IF(AND(K244&lt;&gt;"",K244&lt;TODAY()),"Encargo vencido",IF(AND(K244&lt;&gt;"",K244-TODAY()&lt;=Inicio!$C$8),"Encargo vence en "&amp;(K244-TODAY())&amp;" días",""))))</f>
        <v/>
      </c>
    </row>
    <row r="245" customFormat="false" ht="15" hidden="false" customHeight="false" outlineLevel="0" collapsed="false">
      <c r="A245" s="23"/>
      <c r="B245" s="24"/>
      <c r="C245" s="23"/>
      <c r="D245" s="23"/>
      <c r="E245" s="23"/>
      <c r="F245" s="23"/>
      <c r="G245" s="23"/>
      <c r="H245" s="23"/>
      <c r="I245" s="23"/>
      <c r="J245" s="23"/>
      <c r="K245" s="24"/>
      <c r="L245" s="25"/>
      <c r="M245" s="26"/>
      <c r="N245" s="17" t="str">
        <f aca="false">IF(L245="","",L245*M245*1.21)</f>
        <v/>
      </c>
      <c r="O245" s="23"/>
      <c r="P245" s="16" t="str">
        <f aca="false">IF(A245="","",COUNTIF(Visitas!$B$5:$B$304,A245))</f>
        <v/>
      </c>
      <c r="Q245" s="17" t="str">
        <f aca="false">IF(A245="","",IF(COUNTIF(Ofertas!$B$5:$B$304,A245)=0,"",_xlfn.MAXIFS(Ofertas!$E$5:$E$304,Ofertas!$B$5:$B$304,A245)))</f>
        <v/>
      </c>
      <c r="R245" s="23"/>
      <c r="S245" s="24"/>
      <c r="T245" s="16" t="str">
        <f aca="true">IF(A245="","",IF(OR(O245="Vendido",O245="Alquilado",O245="Retirado",O245="Perdido"),"",IF(AND(S245&lt;&gt;"",S245&lt;TODAY()),"Acción atrasada · ","")&amp;IF(AND(K245&lt;&gt;"",K245&lt;TODAY()),"Encargo vencido",IF(AND(K245&lt;&gt;"",K245-TODAY()&lt;=Inicio!$C$8),"Encargo vence en "&amp;(K245-TODAY())&amp;" días",""))))</f>
        <v/>
      </c>
    </row>
    <row r="246" customFormat="false" ht="15" hidden="false" customHeight="false" outlineLevel="0" collapsed="false">
      <c r="A246" s="23"/>
      <c r="B246" s="24"/>
      <c r="C246" s="23"/>
      <c r="D246" s="23"/>
      <c r="E246" s="23"/>
      <c r="F246" s="23"/>
      <c r="G246" s="23"/>
      <c r="H246" s="23"/>
      <c r="I246" s="23"/>
      <c r="J246" s="23"/>
      <c r="K246" s="24"/>
      <c r="L246" s="25"/>
      <c r="M246" s="26"/>
      <c r="N246" s="17" t="str">
        <f aca="false">IF(L246="","",L246*M246*1.21)</f>
        <v/>
      </c>
      <c r="O246" s="23"/>
      <c r="P246" s="16" t="str">
        <f aca="false">IF(A246="","",COUNTIF(Visitas!$B$5:$B$304,A246))</f>
        <v/>
      </c>
      <c r="Q246" s="17" t="str">
        <f aca="false">IF(A246="","",IF(COUNTIF(Ofertas!$B$5:$B$304,A246)=0,"",_xlfn.MAXIFS(Ofertas!$E$5:$E$304,Ofertas!$B$5:$B$304,A246)))</f>
        <v/>
      </c>
      <c r="R246" s="23"/>
      <c r="S246" s="24"/>
      <c r="T246" s="16" t="str">
        <f aca="true">IF(A246="","",IF(OR(O246="Vendido",O246="Alquilado",O246="Retirado",O246="Perdido"),"",IF(AND(S246&lt;&gt;"",S246&lt;TODAY()),"Acción atrasada · ","")&amp;IF(AND(K246&lt;&gt;"",K246&lt;TODAY()),"Encargo vencido",IF(AND(K246&lt;&gt;"",K246-TODAY()&lt;=Inicio!$C$8),"Encargo vence en "&amp;(K246-TODAY())&amp;" días",""))))</f>
        <v/>
      </c>
    </row>
    <row r="247" customFormat="false" ht="15" hidden="false" customHeight="false" outlineLevel="0" collapsed="false">
      <c r="A247" s="23"/>
      <c r="B247" s="24"/>
      <c r="C247" s="23"/>
      <c r="D247" s="23"/>
      <c r="E247" s="23"/>
      <c r="F247" s="23"/>
      <c r="G247" s="23"/>
      <c r="H247" s="23"/>
      <c r="I247" s="23"/>
      <c r="J247" s="23"/>
      <c r="K247" s="24"/>
      <c r="L247" s="25"/>
      <c r="M247" s="26"/>
      <c r="N247" s="17" t="str">
        <f aca="false">IF(L247="","",L247*M247*1.21)</f>
        <v/>
      </c>
      <c r="O247" s="23"/>
      <c r="P247" s="16" t="str">
        <f aca="false">IF(A247="","",COUNTIF(Visitas!$B$5:$B$304,A247))</f>
        <v/>
      </c>
      <c r="Q247" s="17" t="str">
        <f aca="false">IF(A247="","",IF(COUNTIF(Ofertas!$B$5:$B$304,A247)=0,"",_xlfn.MAXIFS(Ofertas!$E$5:$E$304,Ofertas!$B$5:$B$304,A247)))</f>
        <v/>
      </c>
      <c r="R247" s="23"/>
      <c r="S247" s="24"/>
      <c r="T247" s="16" t="str">
        <f aca="true">IF(A247="","",IF(OR(O247="Vendido",O247="Alquilado",O247="Retirado",O247="Perdido"),"",IF(AND(S247&lt;&gt;"",S247&lt;TODAY()),"Acción atrasada · ","")&amp;IF(AND(K247&lt;&gt;"",K247&lt;TODAY()),"Encargo vencido",IF(AND(K247&lt;&gt;"",K247-TODAY()&lt;=Inicio!$C$8),"Encargo vence en "&amp;(K247-TODAY())&amp;" días",""))))</f>
        <v/>
      </c>
    </row>
    <row r="248" customFormat="false" ht="15" hidden="false" customHeight="false" outlineLevel="0" collapsed="false">
      <c r="A248" s="23"/>
      <c r="B248" s="24"/>
      <c r="C248" s="23"/>
      <c r="D248" s="23"/>
      <c r="E248" s="23"/>
      <c r="F248" s="23"/>
      <c r="G248" s="23"/>
      <c r="H248" s="23"/>
      <c r="I248" s="23"/>
      <c r="J248" s="23"/>
      <c r="K248" s="24"/>
      <c r="L248" s="25"/>
      <c r="M248" s="26"/>
      <c r="N248" s="17" t="str">
        <f aca="false">IF(L248="","",L248*M248*1.21)</f>
        <v/>
      </c>
      <c r="O248" s="23"/>
      <c r="P248" s="16" t="str">
        <f aca="false">IF(A248="","",COUNTIF(Visitas!$B$5:$B$304,A248))</f>
        <v/>
      </c>
      <c r="Q248" s="17" t="str">
        <f aca="false">IF(A248="","",IF(COUNTIF(Ofertas!$B$5:$B$304,A248)=0,"",_xlfn.MAXIFS(Ofertas!$E$5:$E$304,Ofertas!$B$5:$B$304,A248)))</f>
        <v/>
      </c>
      <c r="R248" s="23"/>
      <c r="S248" s="24"/>
      <c r="T248" s="16" t="str">
        <f aca="true">IF(A248="","",IF(OR(O248="Vendido",O248="Alquilado",O248="Retirado",O248="Perdido"),"",IF(AND(S248&lt;&gt;"",S248&lt;TODAY()),"Acción atrasada · ","")&amp;IF(AND(K248&lt;&gt;"",K248&lt;TODAY()),"Encargo vencido",IF(AND(K248&lt;&gt;"",K248-TODAY()&lt;=Inicio!$C$8),"Encargo vence en "&amp;(K248-TODAY())&amp;" días",""))))</f>
        <v/>
      </c>
    </row>
    <row r="249" customFormat="false" ht="15" hidden="false" customHeight="false" outlineLevel="0" collapsed="false">
      <c r="A249" s="23"/>
      <c r="B249" s="24"/>
      <c r="C249" s="23"/>
      <c r="D249" s="23"/>
      <c r="E249" s="23"/>
      <c r="F249" s="23"/>
      <c r="G249" s="23"/>
      <c r="H249" s="23"/>
      <c r="I249" s="23"/>
      <c r="J249" s="23"/>
      <c r="K249" s="24"/>
      <c r="L249" s="25"/>
      <c r="M249" s="26"/>
      <c r="N249" s="17" t="str">
        <f aca="false">IF(L249="","",L249*M249*1.21)</f>
        <v/>
      </c>
      <c r="O249" s="23"/>
      <c r="P249" s="16" t="str">
        <f aca="false">IF(A249="","",COUNTIF(Visitas!$B$5:$B$304,A249))</f>
        <v/>
      </c>
      <c r="Q249" s="17" t="str">
        <f aca="false">IF(A249="","",IF(COUNTIF(Ofertas!$B$5:$B$304,A249)=0,"",_xlfn.MAXIFS(Ofertas!$E$5:$E$304,Ofertas!$B$5:$B$304,A249)))</f>
        <v/>
      </c>
      <c r="R249" s="23"/>
      <c r="S249" s="24"/>
      <c r="T249" s="16" t="str">
        <f aca="true">IF(A249="","",IF(OR(O249="Vendido",O249="Alquilado",O249="Retirado",O249="Perdido"),"",IF(AND(S249&lt;&gt;"",S249&lt;TODAY()),"Acción atrasada · ","")&amp;IF(AND(K249&lt;&gt;"",K249&lt;TODAY()),"Encargo vencido",IF(AND(K249&lt;&gt;"",K249-TODAY()&lt;=Inicio!$C$8),"Encargo vence en "&amp;(K249-TODAY())&amp;" días",""))))</f>
        <v/>
      </c>
    </row>
    <row r="250" customFormat="false" ht="15" hidden="false" customHeight="false" outlineLevel="0" collapsed="false">
      <c r="A250" s="23"/>
      <c r="B250" s="24"/>
      <c r="C250" s="23"/>
      <c r="D250" s="23"/>
      <c r="E250" s="23"/>
      <c r="F250" s="23"/>
      <c r="G250" s="23"/>
      <c r="H250" s="23"/>
      <c r="I250" s="23"/>
      <c r="J250" s="23"/>
      <c r="K250" s="24"/>
      <c r="L250" s="25"/>
      <c r="M250" s="26"/>
      <c r="N250" s="17" t="str">
        <f aca="false">IF(L250="","",L250*M250*1.21)</f>
        <v/>
      </c>
      <c r="O250" s="23"/>
      <c r="P250" s="16" t="str">
        <f aca="false">IF(A250="","",COUNTIF(Visitas!$B$5:$B$304,A250))</f>
        <v/>
      </c>
      <c r="Q250" s="17" t="str">
        <f aca="false">IF(A250="","",IF(COUNTIF(Ofertas!$B$5:$B$304,A250)=0,"",_xlfn.MAXIFS(Ofertas!$E$5:$E$304,Ofertas!$B$5:$B$304,A250)))</f>
        <v/>
      </c>
      <c r="R250" s="23"/>
      <c r="S250" s="24"/>
      <c r="T250" s="16" t="str">
        <f aca="true">IF(A250="","",IF(OR(O250="Vendido",O250="Alquilado",O250="Retirado",O250="Perdido"),"",IF(AND(S250&lt;&gt;"",S250&lt;TODAY()),"Acción atrasada · ","")&amp;IF(AND(K250&lt;&gt;"",K250&lt;TODAY()),"Encargo vencido",IF(AND(K250&lt;&gt;"",K250-TODAY()&lt;=Inicio!$C$8),"Encargo vence en "&amp;(K250-TODAY())&amp;" días",""))))</f>
        <v/>
      </c>
    </row>
    <row r="251" customFormat="false" ht="15" hidden="false" customHeight="false" outlineLevel="0" collapsed="false">
      <c r="A251" s="23"/>
      <c r="B251" s="24"/>
      <c r="C251" s="23"/>
      <c r="D251" s="23"/>
      <c r="E251" s="23"/>
      <c r="F251" s="23"/>
      <c r="G251" s="23"/>
      <c r="H251" s="23"/>
      <c r="I251" s="23"/>
      <c r="J251" s="23"/>
      <c r="K251" s="24"/>
      <c r="L251" s="25"/>
      <c r="M251" s="26"/>
      <c r="N251" s="17" t="str">
        <f aca="false">IF(L251="","",L251*M251*1.21)</f>
        <v/>
      </c>
      <c r="O251" s="23"/>
      <c r="P251" s="16" t="str">
        <f aca="false">IF(A251="","",COUNTIF(Visitas!$B$5:$B$304,A251))</f>
        <v/>
      </c>
      <c r="Q251" s="17" t="str">
        <f aca="false">IF(A251="","",IF(COUNTIF(Ofertas!$B$5:$B$304,A251)=0,"",_xlfn.MAXIFS(Ofertas!$E$5:$E$304,Ofertas!$B$5:$B$304,A251)))</f>
        <v/>
      </c>
      <c r="R251" s="23"/>
      <c r="S251" s="24"/>
      <c r="T251" s="16" t="str">
        <f aca="true">IF(A251="","",IF(OR(O251="Vendido",O251="Alquilado",O251="Retirado",O251="Perdido"),"",IF(AND(S251&lt;&gt;"",S251&lt;TODAY()),"Acción atrasada · ","")&amp;IF(AND(K251&lt;&gt;"",K251&lt;TODAY()),"Encargo vencido",IF(AND(K251&lt;&gt;"",K251-TODAY()&lt;=Inicio!$C$8),"Encargo vence en "&amp;(K251-TODAY())&amp;" días",""))))</f>
        <v/>
      </c>
    </row>
    <row r="252" customFormat="false" ht="15" hidden="false" customHeight="false" outlineLevel="0" collapsed="false">
      <c r="A252" s="23"/>
      <c r="B252" s="24"/>
      <c r="C252" s="23"/>
      <c r="D252" s="23"/>
      <c r="E252" s="23"/>
      <c r="F252" s="23"/>
      <c r="G252" s="23"/>
      <c r="H252" s="23"/>
      <c r="I252" s="23"/>
      <c r="J252" s="23"/>
      <c r="K252" s="24"/>
      <c r="L252" s="25"/>
      <c r="M252" s="26"/>
      <c r="N252" s="17" t="str">
        <f aca="false">IF(L252="","",L252*M252*1.21)</f>
        <v/>
      </c>
      <c r="O252" s="23"/>
      <c r="P252" s="16" t="str">
        <f aca="false">IF(A252="","",COUNTIF(Visitas!$B$5:$B$304,A252))</f>
        <v/>
      </c>
      <c r="Q252" s="17" t="str">
        <f aca="false">IF(A252="","",IF(COUNTIF(Ofertas!$B$5:$B$304,A252)=0,"",_xlfn.MAXIFS(Ofertas!$E$5:$E$304,Ofertas!$B$5:$B$304,A252)))</f>
        <v/>
      </c>
      <c r="R252" s="23"/>
      <c r="S252" s="24"/>
      <c r="T252" s="16" t="str">
        <f aca="true">IF(A252="","",IF(OR(O252="Vendido",O252="Alquilado",O252="Retirado",O252="Perdido"),"",IF(AND(S252&lt;&gt;"",S252&lt;TODAY()),"Acción atrasada · ","")&amp;IF(AND(K252&lt;&gt;"",K252&lt;TODAY()),"Encargo vencido",IF(AND(K252&lt;&gt;"",K252-TODAY()&lt;=Inicio!$C$8),"Encargo vence en "&amp;(K252-TODAY())&amp;" días",""))))</f>
        <v/>
      </c>
    </row>
    <row r="253" customFormat="false" ht="15" hidden="false" customHeight="false" outlineLevel="0" collapsed="false">
      <c r="A253" s="23"/>
      <c r="B253" s="24"/>
      <c r="C253" s="23"/>
      <c r="D253" s="23"/>
      <c r="E253" s="23"/>
      <c r="F253" s="23"/>
      <c r="G253" s="23"/>
      <c r="H253" s="23"/>
      <c r="I253" s="23"/>
      <c r="J253" s="23"/>
      <c r="K253" s="24"/>
      <c r="L253" s="25"/>
      <c r="M253" s="26"/>
      <c r="N253" s="17" t="str">
        <f aca="false">IF(L253="","",L253*M253*1.21)</f>
        <v/>
      </c>
      <c r="O253" s="23"/>
      <c r="P253" s="16" t="str">
        <f aca="false">IF(A253="","",COUNTIF(Visitas!$B$5:$B$304,A253))</f>
        <v/>
      </c>
      <c r="Q253" s="17" t="str">
        <f aca="false">IF(A253="","",IF(COUNTIF(Ofertas!$B$5:$B$304,A253)=0,"",_xlfn.MAXIFS(Ofertas!$E$5:$E$304,Ofertas!$B$5:$B$304,A253)))</f>
        <v/>
      </c>
      <c r="R253" s="23"/>
      <c r="S253" s="24"/>
      <c r="T253" s="16" t="str">
        <f aca="true">IF(A253="","",IF(OR(O253="Vendido",O253="Alquilado",O253="Retirado",O253="Perdido"),"",IF(AND(S253&lt;&gt;"",S253&lt;TODAY()),"Acción atrasada · ","")&amp;IF(AND(K253&lt;&gt;"",K253&lt;TODAY()),"Encargo vencido",IF(AND(K253&lt;&gt;"",K253-TODAY()&lt;=Inicio!$C$8),"Encargo vence en "&amp;(K253-TODAY())&amp;" días",""))))</f>
        <v/>
      </c>
    </row>
    <row r="254" customFormat="false" ht="15" hidden="false" customHeight="false" outlineLevel="0" collapsed="false">
      <c r="A254" s="23"/>
      <c r="B254" s="24"/>
      <c r="C254" s="23"/>
      <c r="D254" s="23"/>
      <c r="E254" s="23"/>
      <c r="F254" s="23"/>
      <c r="G254" s="23"/>
      <c r="H254" s="23"/>
      <c r="I254" s="23"/>
      <c r="J254" s="23"/>
      <c r="K254" s="24"/>
      <c r="L254" s="25"/>
      <c r="M254" s="26"/>
      <c r="N254" s="17" t="str">
        <f aca="false">IF(L254="","",L254*M254*1.21)</f>
        <v/>
      </c>
      <c r="O254" s="23"/>
      <c r="P254" s="16" t="str">
        <f aca="false">IF(A254="","",COUNTIF(Visitas!$B$5:$B$304,A254))</f>
        <v/>
      </c>
      <c r="Q254" s="17" t="str">
        <f aca="false">IF(A254="","",IF(COUNTIF(Ofertas!$B$5:$B$304,A254)=0,"",_xlfn.MAXIFS(Ofertas!$E$5:$E$304,Ofertas!$B$5:$B$304,A254)))</f>
        <v/>
      </c>
      <c r="R254" s="23"/>
      <c r="S254" s="24"/>
      <c r="T254" s="16" t="str">
        <f aca="true">IF(A254="","",IF(OR(O254="Vendido",O254="Alquilado",O254="Retirado",O254="Perdido"),"",IF(AND(S254&lt;&gt;"",S254&lt;TODAY()),"Acción atrasada · ","")&amp;IF(AND(K254&lt;&gt;"",K254&lt;TODAY()),"Encargo vencido",IF(AND(K254&lt;&gt;"",K254-TODAY()&lt;=Inicio!$C$8),"Encargo vence en "&amp;(K254-TODAY())&amp;" días",""))))</f>
        <v/>
      </c>
    </row>
    <row r="255" customFormat="false" ht="15" hidden="false" customHeight="false" outlineLevel="0" collapsed="false">
      <c r="A255" s="23"/>
      <c r="B255" s="24"/>
      <c r="C255" s="23"/>
      <c r="D255" s="23"/>
      <c r="E255" s="23"/>
      <c r="F255" s="23"/>
      <c r="G255" s="23"/>
      <c r="H255" s="23"/>
      <c r="I255" s="23"/>
      <c r="J255" s="23"/>
      <c r="K255" s="24"/>
      <c r="L255" s="25"/>
      <c r="M255" s="26"/>
      <c r="N255" s="17" t="str">
        <f aca="false">IF(L255="","",L255*M255*1.21)</f>
        <v/>
      </c>
      <c r="O255" s="23"/>
      <c r="P255" s="16" t="str">
        <f aca="false">IF(A255="","",COUNTIF(Visitas!$B$5:$B$304,A255))</f>
        <v/>
      </c>
      <c r="Q255" s="17" t="str">
        <f aca="false">IF(A255="","",IF(COUNTIF(Ofertas!$B$5:$B$304,A255)=0,"",_xlfn.MAXIFS(Ofertas!$E$5:$E$304,Ofertas!$B$5:$B$304,A255)))</f>
        <v/>
      </c>
      <c r="R255" s="23"/>
      <c r="S255" s="24"/>
      <c r="T255" s="16" t="str">
        <f aca="true">IF(A255="","",IF(OR(O255="Vendido",O255="Alquilado",O255="Retirado",O255="Perdido"),"",IF(AND(S255&lt;&gt;"",S255&lt;TODAY()),"Acción atrasada · ","")&amp;IF(AND(K255&lt;&gt;"",K255&lt;TODAY()),"Encargo vencido",IF(AND(K255&lt;&gt;"",K255-TODAY()&lt;=Inicio!$C$8),"Encargo vence en "&amp;(K255-TODAY())&amp;" días",""))))</f>
        <v/>
      </c>
    </row>
    <row r="256" customFormat="false" ht="15" hidden="false" customHeight="false" outlineLevel="0" collapsed="false">
      <c r="A256" s="23"/>
      <c r="B256" s="24"/>
      <c r="C256" s="23"/>
      <c r="D256" s="23"/>
      <c r="E256" s="23"/>
      <c r="F256" s="23"/>
      <c r="G256" s="23"/>
      <c r="H256" s="23"/>
      <c r="I256" s="23"/>
      <c r="J256" s="23"/>
      <c r="K256" s="24"/>
      <c r="L256" s="25"/>
      <c r="M256" s="26"/>
      <c r="N256" s="17" t="str">
        <f aca="false">IF(L256="","",L256*M256*1.21)</f>
        <v/>
      </c>
      <c r="O256" s="23"/>
      <c r="P256" s="16" t="str">
        <f aca="false">IF(A256="","",COUNTIF(Visitas!$B$5:$B$304,A256))</f>
        <v/>
      </c>
      <c r="Q256" s="17" t="str">
        <f aca="false">IF(A256="","",IF(COUNTIF(Ofertas!$B$5:$B$304,A256)=0,"",_xlfn.MAXIFS(Ofertas!$E$5:$E$304,Ofertas!$B$5:$B$304,A256)))</f>
        <v/>
      </c>
      <c r="R256" s="23"/>
      <c r="S256" s="24"/>
      <c r="T256" s="16" t="str">
        <f aca="true">IF(A256="","",IF(OR(O256="Vendido",O256="Alquilado",O256="Retirado",O256="Perdido"),"",IF(AND(S256&lt;&gt;"",S256&lt;TODAY()),"Acción atrasada · ","")&amp;IF(AND(K256&lt;&gt;"",K256&lt;TODAY()),"Encargo vencido",IF(AND(K256&lt;&gt;"",K256-TODAY()&lt;=Inicio!$C$8),"Encargo vence en "&amp;(K256-TODAY())&amp;" días",""))))</f>
        <v/>
      </c>
    </row>
    <row r="257" customFormat="false" ht="15" hidden="false" customHeight="false" outlineLevel="0" collapsed="false">
      <c r="A257" s="23"/>
      <c r="B257" s="24"/>
      <c r="C257" s="23"/>
      <c r="D257" s="23"/>
      <c r="E257" s="23"/>
      <c r="F257" s="23"/>
      <c r="G257" s="23"/>
      <c r="H257" s="23"/>
      <c r="I257" s="23"/>
      <c r="J257" s="23"/>
      <c r="K257" s="24"/>
      <c r="L257" s="25"/>
      <c r="M257" s="26"/>
      <c r="N257" s="17" t="str">
        <f aca="false">IF(L257="","",L257*M257*1.21)</f>
        <v/>
      </c>
      <c r="O257" s="23"/>
      <c r="P257" s="16" t="str">
        <f aca="false">IF(A257="","",COUNTIF(Visitas!$B$5:$B$304,A257))</f>
        <v/>
      </c>
      <c r="Q257" s="17" t="str">
        <f aca="false">IF(A257="","",IF(COUNTIF(Ofertas!$B$5:$B$304,A257)=0,"",_xlfn.MAXIFS(Ofertas!$E$5:$E$304,Ofertas!$B$5:$B$304,A257)))</f>
        <v/>
      </c>
      <c r="R257" s="23"/>
      <c r="S257" s="24"/>
      <c r="T257" s="16" t="str">
        <f aca="true">IF(A257="","",IF(OR(O257="Vendido",O257="Alquilado",O257="Retirado",O257="Perdido"),"",IF(AND(S257&lt;&gt;"",S257&lt;TODAY()),"Acción atrasada · ","")&amp;IF(AND(K257&lt;&gt;"",K257&lt;TODAY()),"Encargo vencido",IF(AND(K257&lt;&gt;"",K257-TODAY()&lt;=Inicio!$C$8),"Encargo vence en "&amp;(K257-TODAY())&amp;" días",""))))</f>
        <v/>
      </c>
    </row>
    <row r="258" customFormat="false" ht="15" hidden="false" customHeight="false" outlineLevel="0" collapsed="false">
      <c r="A258" s="23"/>
      <c r="B258" s="24"/>
      <c r="C258" s="23"/>
      <c r="D258" s="23"/>
      <c r="E258" s="23"/>
      <c r="F258" s="23"/>
      <c r="G258" s="23"/>
      <c r="H258" s="23"/>
      <c r="I258" s="23"/>
      <c r="J258" s="23"/>
      <c r="K258" s="24"/>
      <c r="L258" s="25"/>
      <c r="M258" s="26"/>
      <c r="N258" s="17" t="str">
        <f aca="false">IF(L258="","",L258*M258*1.21)</f>
        <v/>
      </c>
      <c r="O258" s="23"/>
      <c r="P258" s="16" t="str">
        <f aca="false">IF(A258="","",COUNTIF(Visitas!$B$5:$B$304,A258))</f>
        <v/>
      </c>
      <c r="Q258" s="17" t="str">
        <f aca="false">IF(A258="","",IF(COUNTIF(Ofertas!$B$5:$B$304,A258)=0,"",_xlfn.MAXIFS(Ofertas!$E$5:$E$304,Ofertas!$B$5:$B$304,A258)))</f>
        <v/>
      </c>
      <c r="R258" s="23"/>
      <c r="S258" s="24"/>
      <c r="T258" s="16" t="str">
        <f aca="true">IF(A258="","",IF(OR(O258="Vendido",O258="Alquilado",O258="Retirado",O258="Perdido"),"",IF(AND(S258&lt;&gt;"",S258&lt;TODAY()),"Acción atrasada · ","")&amp;IF(AND(K258&lt;&gt;"",K258&lt;TODAY()),"Encargo vencido",IF(AND(K258&lt;&gt;"",K258-TODAY()&lt;=Inicio!$C$8),"Encargo vence en "&amp;(K258-TODAY())&amp;" días",""))))</f>
        <v/>
      </c>
    </row>
    <row r="259" customFormat="false" ht="15" hidden="false" customHeight="false" outlineLevel="0" collapsed="false">
      <c r="A259" s="23"/>
      <c r="B259" s="24"/>
      <c r="C259" s="23"/>
      <c r="D259" s="23"/>
      <c r="E259" s="23"/>
      <c r="F259" s="23"/>
      <c r="G259" s="23"/>
      <c r="H259" s="23"/>
      <c r="I259" s="23"/>
      <c r="J259" s="23"/>
      <c r="K259" s="24"/>
      <c r="L259" s="25"/>
      <c r="M259" s="26"/>
      <c r="N259" s="17" t="str">
        <f aca="false">IF(L259="","",L259*M259*1.21)</f>
        <v/>
      </c>
      <c r="O259" s="23"/>
      <c r="P259" s="16" t="str">
        <f aca="false">IF(A259="","",COUNTIF(Visitas!$B$5:$B$304,A259))</f>
        <v/>
      </c>
      <c r="Q259" s="17" t="str">
        <f aca="false">IF(A259="","",IF(COUNTIF(Ofertas!$B$5:$B$304,A259)=0,"",_xlfn.MAXIFS(Ofertas!$E$5:$E$304,Ofertas!$B$5:$B$304,A259)))</f>
        <v/>
      </c>
      <c r="R259" s="23"/>
      <c r="S259" s="24"/>
      <c r="T259" s="16" t="str">
        <f aca="true">IF(A259="","",IF(OR(O259="Vendido",O259="Alquilado",O259="Retirado",O259="Perdido"),"",IF(AND(S259&lt;&gt;"",S259&lt;TODAY()),"Acción atrasada · ","")&amp;IF(AND(K259&lt;&gt;"",K259&lt;TODAY()),"Encargo vencido",IF(AND(K259&lt;&gt;"",K259-TODAY()&lt;=Inicio!$C$8),"Encargo vence en "&amp;(K259-TODAY())&amp;" días",""))))</f>
        <v/>
      </c>
    </row>
    <row r="260" customFormat="false" ht="15" hidden="false" customHeight="false" outlineLevel="0" collapsed="false">
      <c r="A260" s="23"/>
      <c r="B260" s="24"/>
      <c r="C260" s="23"/>
      <c r="D260" s="23"/>
      <c r="E260" s="23"/>
      <c r="F260" s="23"/>
      <c r="G260" s="23"/>
      <c r="H260" s="23"/>
      <c r="I260" s="23"/>
      <c r="J260" s="23"/>
      <c r="K260" s="24"/>
      <c r="L260" s="25"/>
      <c r="M260" s="26"/>
      <c r="N260" s="17" t="str">
        <f aca="false">IF(L260="","",L260*M260*1.21)</f>
        <v/>
      </c>
      <c r="O260" s="23"/>
      <c r="P260" s="16" t="str">
        <f aca="false">IF(A260="","",COUNTIF(Visitas!$B$5:$B$304,A260))</f>
        <v/>
      </c>
      <c r="Q260" s="17" t="str">
        <f aca="false">IF(A260="","",IF(COUNTIF(Ofertas!$B$5:$B$304,A260)=0,"",_xlfn.MAXIFS(Ofertas!$E$5:$E$304,Ofertas!$B$5:$B$304,A260)))</f>
        <v/>
      </c>
      <c r="R260" s="23"/>
      <c r="S260" s="24"/>
      <c r="T260" s="16" t="str">
        <f aca="true">IF(A260="","",IF(OR(O260="Vendido",O260="Alquilado",O260="Retirado",O260="Perdido"),"",IF(AND(S260&lt;&gt;"",S260&lt;TODAY()),"Acción atrasada · ","")&amp;IF(AND(K260&lt;&gt;"",K260&lt;TODAY()),"Encargo vencido",IF(AND(K260&lt;&gt;"",K260-TODAY()&lt;=Inicio!$C$8),"Encargo vence en "&amp;(K260-TODAY())&amp;" días",""))))</f>
        <v/>
      </c>
    </row>
    <row r="261" customFormat="false" ht="15" hidden="false" customHeight="false" outlineLevel="0" collapsed="false">
      <c r="A261" s="23"/>
      <c r="B261" s="24"/>
      <c r="C261" s="23"/>
      <c r="D261" s="23"/>
      <c r="E261" s="23"/>
      <c r="F261" s="23"/>
      <c r="G261" s="23"/>
      <c r="H261" s="23"/>
      <c r="I261" s="23"/>
      <c r="J261" s="23"/>
      <c r="K261" s="24"/>
      <c r="L261" s="25"/>
      <c r="M261" s="26"/>
      <c r="N261" s="17" t="str">
        <f aca="false">IF(L261="","",L261*M261*1.21)</f>
        <v/>
      </c>
      <c r="O261" s="23"/>
      <c r="P261" s="16" t="str">
        <f aca="false">IF(A261="","",COUNTIF(Visitas!$B$5:$B$304,A261))</f>
        <v/>
      </c>
      <c r="Q261" s="17" t="str">
        <f aca="false">IF(A261="","",IF(COUNTIF(Ofertas!$B$5:$B$304,A261)=0,"",_xlfn.MAXIFS(Ofertas!$E$5:$E$304,Ofertas!$B$5:$B$304,A261)))</f>
        <v/>
      </c>
      <c r="R261" s="23"/>
      <c r="S261" s="24"/>
      <c r="T261" s="16" t="str">
        <f aca="true">IF(A261="","",IF(OR(O261="Vendido",O261="Alquilado",O261="Retirado",O261="Perdido"),"",IF(AND(S261&lt;&gt;"",S261&lt;TODAY()),"Acción atrasada · ","")&amp;IF(AND(K261&lt;&gt;"",K261&lt;TODAY()),"Encargo vencido",IF(AND(K261&lt;&gt;"",K261-TODAY()&lt;=Inicio!$C$8),"Encargo vence en "&amp;(K261-TODAY())&amp;" días",""))))</f>
        <v/>
      </c>
    </row>
    <row r="262" customFormat="false" ht="15" hidden="false" customHeight="false" outlineLevel="0" collapsed="false">
      <c r="A262" s="23"/>
      <c r="B262" s="24"/>
      <c r="C262" s="23"/>
      <c r="D262" s="23"/>
      <c r="E262" s="23"/>
      <c r="F262" s="23"/>
      <c r="G262" s="23"/>
      <c r="H262" s="23"/>
      <c r="I262" s="23"/>
      <c r="J262" s="23"/>
      <c r="K262" s="24"/>
      <c r="L262" s="25"/>
      <c r="M262" s="26"/>
      <c r="N262" s="17" t="str">
        <f aca="false">IF(L262="","",L262*M262*1.21)</f>
        <v/>
      </c>
      <c r="O262" s="23"/>
      <c r="P262" s="16" t="str">
        <f aca="false">IF(A262="","",COUNTIF(Visitas!$B$5:$B$304,A262))</f>
        <v/>
      </c>
      <c r="Q262" s="17" t="str">
        <f aca="false">IF(A262="","",IF(COUNTIF(Ofertas!$B$5:$B$304,A262)=0,"",_xlfn.MAXIFS(Ofertas!$E$5:$E$304,Ofertas!$B$5:$B$304,A262)))</f>
        <v/>
      </c>
      <c r="R262" s="23"/>
      <c r="S262" s="24"/>
      <c r="T262" s="16" t="str">
        <f aca="true">IF(A262="","",IF(OR(O262="Vendido",O262="Alquilado",O262="Retirado",O262="Perdido"),"",IF(AND(S262&lt;&gt;"",S262&lt;TODAY()),"Acción atrasada · ","")&amp;IF(AND(K262&lt;&gt;"",K262&lt;TODAY()),"Encargo vencido",IF(AND(K262&lt;&gt;"",K262-TODAY()&lt;=Inicio!$C$8),"Encargo vence en "&amp;(K262-TODAY())&amp;" días",""))))</f>
        <v/>
      </c>
    </row>
    <row r="263" customFormat="false" ht="15" hidden="false" customHeight="false" outlineLevel="0" collapsed="false">
      <c r="A263" s="23"/>
      <c r="B263" s="24"/>
      <c r="C263" s="23"/>
      <c r="D263" s="23"/>
      <c r="E263" s="23"/>
      <c r="F263" s="23"/>
      <c r="G263" s="23"/>
      <c r="H263" s="23"/>
      <c r="I263" s="23"/>
      <c r="J263" s="23"/>
      <c r="K263" s="24"/>
      <c r="L263" s="25"/>
      <c r="M263" s="26"/>
      <c r="N263" s="17" t="str">
        <f aca="false">IF(L263="","",L263*M263*1.21)</f>
        <v/>
      </c>
      <c r="O263" s="23"/>
      <c r="P263" s="16" t="str">
        <f aca="false">IF(A263="","",COUNTIF(Visitas!$B$5:$B$304,A263))</f>
        <v/>
      </c>
      <c r="Q263" s="17" t="str">
        <f aca="false">IF(A263="","",IF(COUNTIF(Ofertas!$B$5:$B$304,A263)=0,"",_xlfn.MAXIFS(Ofertas!$E$5:$E$304,Ofertas!$B$5:$B$304,A263)))</f>
        <v/>
      </c>
      <c r="R263" s="23"/>
      <c r="S263" s="24"/>
      <c r="T263" s="16" t="str">
        <f aca="true">IF(A263="","",IF(OR(O263="Vendido",O263="Alquilado",O263="Retirado",O263="Perdido"),"",IF(AND(S263&lt;&gt;"",S263&lt;TODAY()),"Acción atrasada · ","")&amp;IF(AND(K263&lt;&gt;"",K263&lt;TODAY()),"Encargo vencido",IF(AND(K263&lt;&gt;"",K263-TODAY()&lt;=Inicio!$C$8),"Encargo vence en "&amp;(K263-TODAY())&amp;" días",""))))</f>
        <v/>
      </c>
    </row>
    <row r="264" customFormat="false" ht="15" hidden="false" customHeight="false" outlineLevel="0" collapsed="false">
      <c r="A264" s="23"/>
      <c r="B264" s="24"/>
      <c r="C264" s="23"/>
      <c r="D264" s="23"/>
      <c r="E264" s="23"/>
      <c r="F264" s="23"/>
      <c r="G264" s="23"/>
      <c r="H264" s="23"/>
      <c r="I264" s="23"/>
      <c r="J264" s="23"/>
      <c r="K264" s="24"/>
      <c r="L264" s="25"/>
      <c r="M264" s="26"/>
      <c r="N264" s="17" t="str">
        <f aca="false">IF(L264="","",L264*M264*1.21)</f>
        <v/>
      </c>
      <c r="O264" s="23"/>
      <c r="P264" s="16" t="str">
        <f aca="false">IF(A264="","",COUNTIF(Visitas!$B$5:$B$304,A264))</f>
        <v/>
      </c>
      <c r="Q264" s="17" t="str">
        <f aca="false">IF(A264="","",IF(COUNTIF(Ofertas!$B$5:$B$304,A264)=0,"",_xlfn.MAXIFS(Ofertas!$E$5:$E$304,Ofertas!$B$5:$B$304,A264)))</f>
        <v/>
      </c>
      <c r="R264" s="23"/>
      <c r="S264" s="24"/>
      <c r="T264" s="16" t="str">
        <f aca="true">IF(A264="","",IF(OR(O264="Vendido",O264="Alquilado",O264="Retirado",O264="Perdido"),"",IF(AND(S264&lt;&gt;"",S264&lt;TODAY()),"Acción atrasada · ","")&amp;IF(AND(K264&lt;&gt;"",K264&lt;TODAY()),"Encargo vencido",IF(AND(K264&lt;&gt;"",K264-TODAY()&lt;=Inicio!$C$8),"Encargo vence en "&amp;(K264-TODAY())&amp;" días",""))))</f>
        <v/>
      </c>
    </row>
    <row r="265" customFormat="false" ht="15" hidden="false" customHeight="false" outlineLevel="0" collapsed="false">
      <c r="A265" s="23"/>
      <c r="B265" s="24"/>
      <c r="C265" s="23"/>
      <c r="D265" s="23"/>
      <c r="E265" s="23"/>
      <c r="F265" s="23"/>
      <c r="G265" s="23"/>
      <c r="H265" s="23"/>
      <c r="I265" s="23"/>
      <c r="J265" s="23"/>
      <c r="K265" s="24"/>
      <c r="L265" s="25"/>
      <c r="M265" s="26"/>
      <c r="N265" s="17" t="str">
        <f aca="false">IF(L265="","",L265*M265*1.21)</f>
        <v/>
      </c>
      <c r="O265" s="23"/>
      <c r="P265" s="16" t="str">
        <f aca="false">IF(A265="","",COUNTIF(Visitas!$B$5:$B$304,A265))</f>
        <v/>
      </c>
      <c r="Q265" s="17" t="str">
        <f aca="false">IF(A265="","",IF(COUNTIF(Ofertas!$B$5:$B$304,A265)=0,"",_xlfn.MAXIFS(Ofertas!$E$5:$E$304,Ofertas!$B$5:$B$304,A265)))</f>
        <v/>
      </c>
      <c r="R265" s="23"/>
      <c r="S265" s="24"/>
      <c r="T265" s="16" t="str">
        <f aca="true">IF(A265="","",IF(OR(O265="Vendido",O265="Alquilado",O265="Retirado",O265="Perdido"),"",IF(AND(S265&lt;&gt;"",S265&lt;TODAY()),"Acción atrasada · ","")&amp;IF(AND(K265&lt;&gt;"",K265&lt;TODAY()),"Encargo vencido",IF(AND(K265&lt;&gt;"",K265-TODAY()&lt;=Inicio!$C$8),"Encargo vence en "&amp;(K265-TODAY())&amp;" días",""))))</f>
        <v/>
      </c>
    </row>
    <row r="266" customFormat="false" ht="15" hidden="false" customHeight="false" outlineLevel="0" collapsed="false">
      <c r="A266" s="23"/>
      <c r="B266" s="24"/>
      <c r="C266" s="23"/>
      <c r="D266" s="23"/>
      <c r="E266" s="23"/>
      <c r="F266" s="23"/>
      <c r="G266" s="23"/>
      <c r="H266" s="23"/>
      <c r="I266" s="23"/>
      <c r="J266" s="23"/>
      <c r="K266" s="24"/>
      <c r="L266" s="25"/>
      <c r="M266" s="26"/>
      <c r="N266" s="17" t="str">
        <f aca="false">IF(L266="","",L266*M266*1.21)</f>
        <v/>
      </c>
      <c r="O266" s="23"/>
      <c r="P266" s="16" t="str">
        <f aca="false">IF(A266="","",COUNTIF(Visitas!$B$5:$B$304,A266))</f>
        <v/>
      </c>
      <c r="Q266" s="17" t="str">
        <f aca="false">IF(A266="","",IF(COUNTIF(Ofertas!$B$5:$B$304,A266)=0,"",_xlfn.MAXIFS(Ofertas!$E$5:$E$304,Ofertas!$B$5:$B$304,A266)))</f>
        <v/>
      </c>
      <c r="R266" s="23"/>
      <c r="S266" s="24"/>
      <c r="T266" s="16" t="str">
        <f aca="true">IF(A266="","",IF(OR(O266="Vendido",O266="Alquilado",O266="Retirado",O266="Perdido"),"",IF(AND(S266&lt;&gt;"",S266&lt;TODAY()),"Acción atrasada · ","")&amp;IF(AND(K266&lt;&gt;"",K266&lt;TODAY()),"Encargo vencido",IF(AND(K266&lt;&gt;"",K266-TODAY()&lt;=Inicio!$C$8),"Encargo vence en "&amp;(K266-TODAY())&amp;" días",""))))</f>
        <v/>
      </c>
    </row>
    <row r="267" customFormat="false" ht="15" hidden="false" customHeight="false" outlineLevel="0" collapsed="false">
      <c r="A267" s="23"/>
      <c r="B267" s="24"/>
      <c r="C267" s="23"/>
      <c r="D267" s="23"/>
      <c r="E267" s="23"/>
      <c r="F267" s="23"/>
      <c r="G267" s="23"/>
      <c r="H267" s="23"/>
      <c r="I267" s="23"/>
      <c r="J267" s="23"/>
      <c r="K267" s="24"/>
      <c r="L267" s="25"/>
      <c r="M267" s="26"/>
      <c r="N267" s="17" t="str">
        <f aca="false">IF(L267="","",L267*M267*1.21)</f>
        <v/>
      </c>
      <c r="O267" s="23"/>
      <c r="P267" s="16" t="str">
        <f aca="false">IF(A267="","",COUNTIF(Visitas!$B$5:$B$304,A267))</f>
        <v/>
      </c>
      <c r="Q267" s="17" t="str">
        <f aca="false">IF(A267="","",IF(COUNTIF(Ofertas!$B$5:$B$304,A267)=0,"",_xlfn.MAXIFS(Ofertas!$E$5:$E$304,Ofertas!$B$5:$B$304,A267)))</f>
        <v/>
      </c>
      <c r="R267" s="23"/>
      <c r="S267" s="24"/>
      <c r="T267" s="16" t="str">
        <f aca="true">IF(A267="","",IF(OR(O267="Vendido",O267="Alquilado",O267="Retirado",O267="Perdido"),"",IF(AND(S267&lt;&gt;"",S267&lt;TODAY()),"Acción atrasada · ","")&amp;IF(AND(K267&lt;&gt;"",K267&lt;TODAY()),"Encargo vencido",IF(AND(K267&lt;&gt;"",K267-TODAY()&lt;=Inicio!$C$8),"Encargo vence en "&amp;(K267-TODAY())&amp;" días",""))))</f>
        <v/>
      </c>
    </row>
    <row r="268" customFormat="false" ht="15" hidden="false" customHeight="false" outlineLevel="0" collapsed="false">
      <c r="A268" s="23"/>
      <c r="B268" s="24"/>
      <c r="C268" s="23"/>
      <c r="D268" s="23"/>
      <c r="E268" s="23"/>
      <c r="F268" s="23"/>
      <c r="G268" s="23"/>
      <c r="H268" s="23"/>
      <c r="I268" s="23"/>
      <c r="J268" s="23"/>
      <c r="K268" s="24"/>
      <c r="L268" s="25"/>
      <c r="M268" s="26"/>
      <c r="N268" s="17" t="str">
        <f aca="false">IF(L268="","",L268*M268*1.21)</f>
        <v/>
      </c>
      <c r="O268" s="23"/>
      <c r="P268" s="16" t="str">
        <f aca="false">IF(A268="","",COUNTIF(Visitas!$B$5:$B$304,A268))</f>
        <v/>
      </c>
      <c r="Q268" s="17" t="str">
        <f aca="false">IF(A268="","",IF(COUNTIF(Ofertas!$B$5:$B$304,A268)=0,"",_xlfn.MAXIFS(Ofertas!$E$5:$E$304,Ofertas!$B$5:$B$304,A268)))</f>
        <v/>
      </c>
      <c r="R268" s="23"/>
      <c r="S268" s="24"/>
      <c r="T268" s="16" t="str">
        <f aca="true">IF(A268="","",IF(OR(O268="Vendido",O268="Alquilado",O268="Retirado",O268="Perdido"),"",IF(AND(S268&lt;&gt;"",S268&lt;TODAY()),"Acción atrasada · ","")&amp;IF(AND(K268&lt;&gt;"",K268&lt;TODAY()),"Encargo vencido",IF(AND(K268&lt;&gt;"",K268-TODAY()&lt;=Inicio!$C$8),"Encargo vence en "&amp;(K268-TODAY())&amp;" días",""))))</f>
        <v/>
      </c>
    </row>
    <row r="269" customFormat="false" ht="15" hidden="false" customHeight="false" outlineLevel="0" collapsed="false">
      <c r="A269" s="23"/>
      <c r="B269" s="24"/>
      <c r="C269" s="23"/>
      <c r="D269" s="23"/>
      <c r="E269" s="23"/>
      <c r="F269" s="23"/>
      <c r="G269" s="23"/>
      <c r="H269" s="23"/>
      <c r="I269" s="23"/>
      <c r="J269" s="23"/>
      <c r="K269" s="24"/>
      <c r="L269" s="25"/>
      <c r="M269" s="26"/>
      <c r="N269" s="17" t="str">
        <f aca="false">IF(L269="","",L269*M269*1.21)</f>
        <v/>
      </c>
      <c r="O269" s="23"/>
      <c r="P269" s="16" t="str">
        <f aca="false">IF(A269="","",COUNTIF(Visitas!$B$5:$B$304,A269))</f>
        <v/>
      </c>
      <c r="Q269" s="17" t="str">
        <f aca="false">IF(A269="","",IF(COUNTIF(Ofertas!$B$5:$B$304,A269)=0,"",_xlfn.MAXIFS(Ofertas!$E$5:$E$304,Ofertas!$B$5:$B$304,A269)))</f>
        <v/>
      </c>
      <c r="R269" s="23"/>
      <c r="S269" s="24"/>
      <c r="T269" s="16" t="str">
        <f aca="true">IF(A269="","",IF(OR(O269="Vendido",O269="Alquilado",O269="Retirado",O269="Perdido"),"",IF(AND(S269&lt;&gt;"",S269&lt;TODAY()),"Acción atrasada · ","")&amp;IF(AND(K269&lt;&gt;"",K269&lt;TODAY()),"Encargo vencido",IF(AND(K269&lt;&gt;"",K269-TODAY()&lt;=Inicio!$C$8),"Encargo vence en "&amp;(K269-TODAY())&amp;" días",""))))</f>
        <v/>
      </c>
    </row>
    <row r="270" customFormat="false" ht="15" hidden="false" customHeight="false" outlineLevel="0" collapsed="false">
      <c r="A270" s="23"/>
      <c r="B270" s="24"/>
      <c r="C270" s="23"/>
      <c r="D270" s="23"/>
      <c r="E270" s="23"/>
      <c r="F270" s="23"/>
      <c r="G270" s="23"/>
      <c r="H270" s="23"/>
      <c r="I270" s="23"/>
      <c r="J270" s="23"/>
      <c r="K270" s="24"/>
      <c r="L270" s="25"/>
      <c r="M270" s="26"/>
      <c r="N270" s="17" t="str">
        <f aca="false">IF(L270="","",L270*M270*1.21)</f>
        <v/>
      </c>
      <c r="O270" s="23"/>
      <c r="P270" s="16" t="str">
        <f aca="false">IF(A270="","",COUNTIF(Visitas!$B$5:$B$304,A270))</f>
        <v/>
      </c>
      <c r="Q270" s="17" t="str">
        <f aca="false">IF(A270="","",IF(COUNTIF(Ofertas!$B$5:$B$304,A270)=0,"",_xlfn.MAXIFS(Ofertas!$E$5:$E$304,Ofertas!$B$5:$B$304,A270)))</f>
        <v/>
      </c>
      <c r="R270" s="23"/>
      <c r="S270" s="24"/>
      <c r="T270" s="16" t="str">
        <f aca="true">IF(A270="","",IF(OR(O270="Vendido",O270="Alquilado",O270="Retirado",O270="Perdido"),"",IF(AND(S270&lt;&gt;"",S270&lt;TODAY()),"Acción atrasada · ","")&amp;IF(AND(K270&lt;&gt;"",K270&lt;TODAY()),"Encargo vencido",IF(AND(K270&lt;&gt;"",K270-TODAY()&lt;=Inicio!$C$8),"Encargo vence en "&amp;(K270-TODAY())&amp;" días",""))))</f>
        <v/>
      </c>
    </row>
    <row r="271" customFormat="false" ht="15" hidden="false" customHeight="false" outlineLevel="0" collapsed="false">
      <c r="A271" s="23"/>
      <c r="B271" s="24"/>
      <c r="C271" s="23"/>
      <c r="D271" s="23"/>
      <c r="E271" s="23"/>
      <c r="F271" s="23"/>
      <c r="G271" s="23"/>
      <c r="H271" s="23"/>
      <c r="I271" s="23"/>
      <c r="J271" s="23"/>
      <c r="K271" s="24"/>
      <c r="L271" s="25"/>
      <c r="M271" s="26"/>
      <c r="N271" s="17" t="str">
        <f aca="false">IF(L271="","",L271*M271*1.21)</f>
        <v/>
      </c>
      <c r="O271" s="23"/>
      <c r="P271" s="16" t="str">
        <f aca="false">IF(A271="","",COUNTIF(Visitas!$B$5:$B$304,A271))</f>
        <v/>
      </c>
      <c r="Q271" s="17" t="str">
        <f aca="false">IF(A271="","",IF(COUNTIF(Ofertas!$B$5:$B$304,A271)=0,"",_xlfn.MAXIFS(Ofertas!$E$5:$E$304,Ofertas!$B$5:$B$304,A271)))</f>
        <v/>
      </c>
      <c r="R271" s="23"/>
      <c r="S271" s="24"/>
      <c r="T271" s="16" t="str">
        <f aca="true">IF(A271="","",IF(OR(O271="Vendido",O271="Alquilado",O271="Retirado",O271="Perdido"),"",IF(AND(S271&lt;&gt;"",S271&lt;TODAY()),"Acción atrasada · ","")&amp;IF(AND(K271&lt;&gt;"",K271&lt;TODAY()),"Encargo vencido",IF(AND(K271&lt;&gt;"",K271-TODAY()&lt;=Inicio!$C$8),"Encargo vence en "&amp;(K271-TODAY())&amp;" días",""))))</f>
        <v/>
      </c>
    </row>
    <row r="272" customFormat="false" ht="15" hidden="false" customHeight="false" outlineLevel="0" collapsed="false">
      <c r="A272" s="23"/>
      <c r="B272" s="24"/>
      <c r="C272" s="23"/>
      <c r="D272" s="23"/>
      <c r="E272" s="23"/>
      <c r="F272" s="23"/>
      <c r="G272" s="23"/>
      <c r="H272" s="23"/>
      <c r="I272" s="23"/>
      <c r="J272" s="23"/>
      <c r="K272" s="24"/>
      <c r="L272" s="25"/>
      <c r="M272" s="26"/>
      <c r="N272" s="17" t="str">
        <f aca="false">IF(L272="","",L272*M272*1.21)</f>
        <v/>
      </c>
      <c r="O272" s="23"/>
      <c r="P272" s="16" t="str">
        <f aca="false">IF(A272="","",COUNTIF(Visitas!$B$5:$B$304,A272))</f>
        <v/>
      </c>
      <c r="Q272" s="17" t="str">
        <f aca="false">IF(A272="","",IF(COUNTIF(Ofertas!$B$5:$B$304,A272)=0,"",_xlfn.MAXIFS(Ofertas!$E$5:$E$304,Ofertas!$B$5:$B$304,A272)))</f>
        <v/>
      </c>
      <c r="R272" s="23"/>
      <c r="S272" s="24"/>
      <c r="T272" s="16" t="str">
        <f aca="true">IF(A272="","",IF(OR(O272="Vendido",O272="Alquilado",O272="Retirado",O272="Perdido"),"",IF(AND(S272&lt;&gt;"",S272&lt;TODAY()),"Acción atrasada · ","")&amp;IF(AND(K272&lt;&gt;"",K272&lt;TODAY()),"Encargo vencido",IF(AND(K272&lt;&gt;"",K272-TODAY()&lt;=Inicio!$C$8),"Encargo vence en "&amp;(K272-TODAY())&amp;" días",""))))</f>
        <v/>
      </c>
    </row>
    <row r="273" customFormat="false" ht="15" hidden="false" customHeight="false" outlineLevel="0" collapsed="false">
      <c r="A273" s="23"/>
      <c r="B273" s="24"/>
      <c r="C273" s="23"/>
      <c r="D273" s="23"/>
      <c r="E273" s="23"/>
      <c r="F273" s="23"/>
      <c r="G273" s="23"/>
      <c r="H273" s="23"/>
      <c r="I273" s="23"/>
      <c r="J273" s="23"/>
      <c r="K273" s="24"/>
      <c r="L273" s="25"/>
      <c r="M273" s="26"/>
      <c r="N273" s="17" t="str">
        <f aca="false">IF(L273="","",L273*M273*1.21)</f>
        <v/>
      </c>
      <c r="O273" s="23"/>
      <c r="P273" s="16" t="str">
        <f aca="false">IF(A273="","",COUNTIF(Visitas!$B$5:$B$304,A273))</f>
        <v/>
      </c>
      <c r="Q273" s="17" t="str">
        <f aca="false">IF(A273="","",IF(COUNTIF(Ofertas!$B$5:$B$304,A273)=0,"",_xlfn.MAXIFS(Ofertas!$E$5:$E$304,Ofertas!$B$5:$B$304,A273)))</f>
        <v/>
      </c>
      <c r="R273" s="23"/>
      <c r="S273" s="24"/>
      <c r="T273" s="16" t="str">
        <f aca="true">IF(A273="","",IF(OR(O273="Vendido",O273="Alquilado",O273="Retirado",O273="Perdido"),"",IF(AND(S273&lt;&gt;"",S273&lt;TODAY()),"Acción atrasada · ","")&amp;IF(AND(K273&lt;&gt;"",K273&lt;TODAY()),"Encargo vencido",IF(AND(K273&lt;&gt;"",K273-TODAY()&lt;=Inicio!$C$8),"Encargo vence en "&amp;(K273-TODAY())&amp;" días",""))))</f>
        <v/>
      </c>
    </row>
    <row r="274" customFormat="false" ht="15" hidden="false" customHeight="false" outlineLevel="0" collapsed="false">
      <c r="A274" s="23"/>
      <c r="B274" s="24"/>
      <c r="C274" s="23"/>
      <c r="D274" s="23"/>
      <c r="E274" s="23"/>
      <c r="F274" s="23"/>
      <c r="G274" s="23"/>
      <c r="H274" s="23"/>
      <c r="I274" s="23"/>
      <c r="J274" s="23"/>
      <c r="K274" s="24"/>
      <c r="L274" s="25"/>
      <c r="M274" s="26"/>
      <c r="N274" s="17" t="str">
        <f aca="false">IF(L274="","",L274*M274*1.21)</f>
        <v/>
      </c>
      <c r="O274" s="23"/>
      <c r="P274" s="16" t="str">
        <f aca="false">IF(A274="","",COUNTIF(Visitas!$B$5:$B$304,A274))</f>
        <v/>
      </c>
      <c r="Q274" s="17" t="str">
        <f aca="false">IF(A274="","",IF(COUNTIF(Ofertas!$B$5:$B$304,A274)=0,"",_xlfn.MAXIFS(Ofertas!$E$5:$E$304,Ofertas!$B$5:$B$304,A274)))</f>
        <v/>
      </c>
      <c r="R274" s="23"/>
      <c r="S274" s="24"/>
      <c r="T274" s="16" t="str">
        <f aca="true">IF(A274="","",IF(OR(O274="Vendido",O274="Alquilado",O274="Retirado",O274="Perdido"),"",IF(AND(S274&lt;&gt;"",S274&lt;TODAY()),"Acción atrasada · ","")&amp;IF(AND(K274&lt;&gt;"",K274&lt;TODAY()),"Encargo vencido",IF(AND(K274&lt;&gt;"",K274-TODAY()&lt;=Inicio!$C$8),"Encargo vence en "&amp;(K274-TODAY())&amp;" días",""))))</f>
        <v/>
      </c>
    </row>
    <row r="275" customFormat="false" ht="15" hidden="false" customHeight="false" outlineLevel="0" collapsed="false">
      <c r="A275" s="23"/>
      <c r="B275" s="24"/>
      <c r="C275" s="23"/>
      <c r="D275" s="23"/>
      <c r="E275" s="23"/>
      <c r="F275" s="23"/>
      <c r="G275" s="23"/>
      <c r="H275" s="23"/>
      <c r="I275" s="23"/>
      <c r="J275" s="23"/>
      <c r="K275" s="24"/>
      <c r="L275" s="25"/>
      <c r="M275" s="26"/>
      <c r="N275" s="17" t="str">
        <f aca="false">IF(L275="","",L275*M275*1.21)</f>
        <v/>
      </c>
      <c r="O275" s="23"/>
      <c r="P275" s="16" t="str">
        <f aca="false">IF(A275="","",COUNTIF(Visitas!$B$5:$B$304,A275))</f>
        <v/>
      </c>
      <c r="Q275" s="17" t="str">
        <f aca="false">IF(A275="","",IF(COUNTIF(Ofertas!$B$5:$B$304,A275)=0,"",_xlfn.MAXIFS(Ofertas!$E$5:$E$304,Ofertas!$B$5:$B$304,A275)))</f>
        <v/>
      </c>
      <c r="R275" s="23"/>
      <c r="S275" s="24"/>
      <c r="T275" s="16" t="str">
        <f aca="true">IF(A275="","",IF(OR(O275="Vendido",O275="Alquilado",O275="Retirado",O275="Perdido"),"",IF(AND(S275&lt;&gt;"",S275&lt;TODAY()),"Acción atrasada · ","")&amp;IF(AND(K275&lt;&gt;"",K275&lt;TODAY()),"Encargo vencido",IF(AND(K275&lt;&gt;"",K275-TODAY()&lt;=Inicio!$C$8),"Encargo vence en "&amp;(K275-TODAY())&amp;" días",""))))</f>
        <v/>
      </c>
    </row>
    <row r="276" customFormat="false" ht="15" hidden="false" customHeight="false" outlineLevel="0" collapsed="false">
      <c r="A276" s="23"/>
      <c r="B276" s="24"/>
      <c r="C276" s="23"/>
      <c r="D276" s="23"/>
      <c r="E276" s="23"/>
      <c r="F276" s="23"/>
      <c r="G276" s="23"/>
      <c r="H276" s="23"/>
      <c r="I276" s="23"/>
      <c r="J276" s="23"/>
      <c r="K276" s="24"/>
      <c r="L276" s="25"/>
      <c r="M276" s="26"/>
      <c r="N276" s="17" t="str">
        <f aca="false">IF(L276="","",L276*M276*1.21)</f>
        <v/>
      </c>
      <c r="O276" s="23"/>
      <c r="P276" s="16" t="str">
        <f aca="false">IF(A276="","",COUNTIF(Visitas!$B$5:$B$304,A276))</f>
        <v/>
      </c>
      <c r="Q276" s="17" t="str">
        <f aca="false">IF(A276="","",IF(COUNTIF(Ofertas!$B$5:$B$304,A276)=0,"",_xlfn.MAXIFS(Ofertas!$E$5:$E$304,Ofertas!$B$5:$B$304,A276)))</f>
        <v/>
      </c>
      <c r="R276" s="23"/>
      <c r="S276" s="24"/>
      <c r="T276" s="16" t="str">
        <f aca="true">IF(A276="","",IF(OR(O276="Vendido",O276="Alquilado",O276="Retirado",O276="Perdido"),"",IF(AND(S276&lt;&gt;"",S276&lt;TODAY()),"Acción atrasada · ","")&amp;IF(AND(K276&lt;&gt;"",K276&lt;TODAY()),"Encargo vencido",IF(AND(K276&lt;&gt;"",K276-TODAY()&lt;=Inicio!$C$8),"Encargo vence en "&amp;(K276-TODAY())&amp;" días",""))))</f>
        <v/>
      </c>
    </row>
    <row r="277" customFormat="false" ht="15" hidden="false" customHeight="false" outlineLevel="0" collapsed="false">
      <c r="A277" s="23"/>
      <c r="B277" s="24"/>
      <c r="C277" s="23"/>
      <c r="D277" s="23"/>
      <c r="E277" s="23"/>
      <c r="F277" s="23"/>
      <c r="G277" s="23"/>
      <c r="H277" s="23"/>
      <c r="I277" s="23"/>
      <c r="J277" s="23"/>
      <c r="K277" s="24"/>
      <c r="L277" s="25"/>
      <c r="M277" s="26"/>
      <c r="N277" s="17" t="str">
        <f aca="false">IF(L277="","",L277*M277*1.21)</f>
        <v/>
      </c>
      <c r="O277" s="23"/>
      <c r="P277" s="16" t="str">
        <f aca="false">IF(A277="","",COUNTIF(Visitas!$B$5:$B$304,A277))</f>
        <v/>
      </c>
      <c r="Q277" s="17" t="str">
        <f aca="false">IF(A277="","",IF(COUNTIF(Ofertas!$B$5:$B$304,A277)=0,"",_xlfn.MAXIFS(Ofertas!$E$5:$E$304,Ofertas!$B$5:$B$304,A277)))</f>
        <v/>
      </c>
      <c r="R277" s="23"/>
      <c r="S277" s="24"/>
      <c r="T277" s="16" t="str">
        <f aca="true">IF(A277="","",IF(OR(O277="Vendido",O277="Alquilado",O277="Retirado",O277="Perdido"),"",IF(AND(S277&lt;&gt;"",S277&lt;TODAY()),"Acción atrasada · ","")&amp;IF(AND(K277&lt;&gt;"",K277&lt;TODAY()),"Encargo vencido",IF(AND(K277&lt;&gt;"",K277-TODAY()&lt;=Inicio!$C$8),"Encargo vence en "&amp;(K277-TODAY())&amp;" días",""))))</f>
        <v/>
      </c>
    </row>
    <row r="278" customFormat="false" ht="15" hidden="false" customHeight="false" outlineLevel="0" collapsed="false">
      <c r="A278" s="23"/>
      <c r="B278" s="24"/>
      <c r="C278" s="23"/>
      <c r="D278" s="23"/>
      <c r="E278" s="23"/>
      <c r="F278" s="23"/>
      <c r="G278" s="23"/>
      <c r="H278" s="23"/>
      <c r="I278" s="23"/>
      <c r="J278" s="23"/>
      <c r="K278" s="24"/>
      <c r="L278" s="25"/>
      <c r="M278" s="26"/>
      <c r="N278" s="17" t="str">
        <f aca="false">IF(L278="","",L278*M278*1.21)</f>
        <v/>
      </c>
      <c r="O278" s="23"/>
      <c r="P278" s="16" t="str">
        <f aca="false">IF(A278="","",COUNTIF(Visitas!$B$5:$B$304,A278))</f>
        <v/>
      </c>
      <c r="Q278" s="17" t="str">
        <f aca="false">IF(A278="","",IF(COUNTIF(Ofertas!$B$5:$B$304,A278)=0,"",_xlfn.MAXIFS(Ofertas!$E$5:$E$304,Ofertas!$B$5:$B$304,A278)))</f>
        <v/>
      </c>
      <c r="R278" s="23"/>
      <c r="S278" s="24"/>
      <c r="T278" s="16" t="str">
        <f aca="true">IF(A278="","",IF(OR(O278="Vendido",O278="Alquilado",O278="Retirado",O278="Perdido"),"",IF(AND(S278&lt;&gt;"",S278&lt;TODAY()),"Acción atrasada · ","")&amp;IF(AND(K278&lt;&gt;"",K278&lt;TODAY()),"Encargo vencido",IF(AND(K278&lt;&gt;"",K278-TODAY()&lt;=Inicio!$C$8),"Encargo vence en "&amp;(K278-TODAY())&amp;" días",""))))</f>
        <v/>
      </c>
    </row>
    <row r="279" customFormat="false" ht="15" hidden="false" customHeight="false" outlineLevel="0" collapsed="false">
      <c r="A279" s="23"/>
      <c r="B279" s="24"/>
      <c r="C279" s="23"/>
      <c r="D279" s="23"/>
      <c r="E279" s="23"/>
      <c r="F279" s="23"/>
      <c r="G279" s="23"/>
      <c r="H279" s="23"/>
      <c r="I279" s="23"/>
      <c r="J279" s="23"/>
      <c r="K279" s="24"/>
      <c r="L279" s="25"/>
      <c r="M279" s="26"/>
      <c r="N279" s="17" t="str">
        <f aca="false">IF(L279="","",L279*M279*1.21)</f>
        <v/>
      </c>
      <c r="O279" s="23"/>
      <c r="P279" s="16" t="str">
        <f aca="false">IF(A279="","",COUNTIF(Visitas!$B$5:$B$304,A279))</f>
        <v/>
      </c>
      <c r="Q279" s="17" t="str">
        <f aca="false">IF(A279="","",IF(COUNTIF(Ofertas!$B$5:$B$304,A279)=0,"",_xlfn.MAXIFS(Ofertas!$E$5:$E$304,Ofertas!$B$5:$B$304,A279)))</f>
        <v/>
      </c>
      <c r="R279" s="23"/>
      <c r="S279" s="24"/>
      <c r="T279" s="16" t="str">
        <f aca="true">IF(A279="","",IF(OR(O279="Vendido",O279="Alquilado",O279="Retirado",O279="Perdido"),"",IF(AND(S279&lt;&gt;"",S279&lt;TODAY()),"Acción atrasada · ","")&amp;IF(AND(K279&lt;&gt;"",K279&lt;TODAY()),"Encargo vencido",IF(AND(K279&lt;&gt;"",K279-TODAY()&lt;=Inicio!$C$8),"Encargo vence en "&amp;(K279-TODAY())&amp;" días",""))))</f>
        <v/>
      </c>
    </row>
    <row r="280" customFormat="false" ht="15" hidden="false" customHeight="false" outlineLevel="0" collapsed="false">
      <c r="A280" s="23"/>
      <c r="B280" s="24"/>
      <c r="C280" s="23"/>
      <c r="D280" s="23"/>
      <c r="E280" s="23"/>
      <c r="F280" s="23"/>
      <c r="G280" s="23"/>
      <c r="H280" s="23"/>
      <c r="I280" s="23"/>
      <c r="J280" s="23"/>
      <c r="K280" s="24"/>
      <c r="L280" s="25"/>
      <c r="M280" s="26"/>
      <c r="N280" s="17" t="str">
        <f aca="false">IF(L280="","",L280*M280*1.21)</f>
        <v/>
      </c>
      <c r="O280" s="23"/>
      <c r="P280" s="16" t="str">
        <f aca="false">IF(A280="","",COUNTIF(Visitas!$B$5:$B$304,A280))</f>
        <v/>
      </c>
      <c r="Q280" s="17" t="str">
        <f aca="false">IF(A280="","",IF(COUNTIF(Ofertas!$B$5:$B$304,A280)=0,"",_xlfn.MAXIFS(Ofertas!$E$5:$E$304,Ofertas!$B$5:$B$304,A280)))</f>
        <v/>
      </c>
      <c r="R280" s="23"/>
      <c r="S280" s="24"/>
      <c r="T280" s="16" t="str">
        <f aca="true">IF(A280="","",IF(OR(O280="Vendido",O280="Alquilado",O280="Retirado",O280="Perdido"),"",IF(AND(S280&lt;&gt;"",S280&lt;TODAY()),"Acción atrasada · ","")&amp;IF(AND(K280&lt;&gt;"",K280&lt;TODAY()),"Encargo vencido",IF(AND(K280&lt;&gt;"",K280-TODAY()&lt;=Inicio!$C$8),"Encargo vence en "&amp;(K280-TODAY())&amp;" días",""))))</f>
        <v/>
      </c>
    </row>
    <row r="281" customFormat="false" ht="15" hidden="false" customHeight="false" outlineLevel="0" collapsed="false">
      <c r="A281" s="23"/>
      <c r="B281" s="24"/>
      <c r="C281" s="23"/>
      <c r="D281" s="23"/>
      <c r="E281" s="23"/>
      <c r="F281" s="23"/>
      <c r="G281" s="23"/>
      <c r="H281" s="23"/>
      <c r="I281" s="23"/>
      <c r="J281" s="23"/>
      <c r="K281" s="24"/>
      <c r="L281" s="25"/>
      <c r="M281" s="26"/>
      <c r="N281" s="17" t="str">
        <f aca="false">IF(L281="","",L281*M281*1.21)</f>
        <v/>
      </c>
      <c r="O281" s="23"/>
      <c r="P281" s="16" t="str">
        <f aca="false">IF(A281="","",COUNTIF(Visitas!$B$5:$B$304,A281))</f>
        <v/>
      </c>
      <c r="Q281" s="17" t="str">
        <f aca="false">IF(A281="","",IF(COUNTIF(Ofertas!$B$5:$B$304,A281)=0,"",_xlfn.MAXIFS(Ofertas!$E$5:$E$304,Ofertas!$B$5:$B$304,A281)))</f>
        <v/>
      </c>
      <c r="R281" s="23"/>
      <c r="S281" s="24"/>
      <c r="T281" s="16" t="str">
        <f aca="true">IF(A281="","",IF(OR(O281="Vendido",O281="Alquilado",O281="Retirado",O281="Perdido"),"",IF(AND(S281&lt;&gt;"",S281&lt;TODAY()),"Acción atrasada · ","")&amp;IF(AND(K281&lt;&gt;"",K281&lt;TODAY()),"Encargo vencido",IF(AND(K281&lt;&gt;"",K281-TODAY()&lt;=Inicio!$C$8),"Encargo vence en "&amp;(K281-TODAY())&amp;" días",""))))</f>
        <v/>
      </c>
    </row>
    <row r="282" customFormat="false" ht="15" hidden="false" customHeight="false" outlineLevel="0" collapsed="false">
      <c r="A282" s="23"/>
      <c r="B282" s="24"/>
      <c r="C282" s="23"/>
      <c r="D282" s="23"/>
      <c r="E282" s="23"/>
      <c r="F282" s="23"/>
      <c r="G282" s="23"/>
      <c r="H282" s="23"/>
      <c r="I282" s="23"/>
      <c r="J282" s="23"/>
      <c r="K282" s="24"/>
      <c r="L282" s="25"/>
      <c r="M282" s="26"/>
      <c r="N282" s="17" t="str">
        <f aca="false">IF(L282="","",L282*M282*1.21)</f>
        <v/>
      </c>
      <c r="O282" s="23"/>
      <c r="P282" s="16" t="str">
        <f aca="false">IF(A282="","",COUNTIF(Visitas!$B$5:$B$304,A282))</f>
        <v/>
      </c>
      <c r="Q282" s="17" t="str">
        <f aca="false">IF(A282="","",IF(COUNTIF(Ofertas!$B$5:$B$304,A282)=0,"",_xlfn.MAXIFS(Ofertas!$E$5:$E$304,Ofertas!$B$5:$B$304,A282)))</f>
        <v/>
      </c>
      <c r="R282" s="23"/>
      <c r="S282" s="24"/>
      <c r="T282" s="16" t="str">
        <f aca="true">IF(A282="","",IF(OR(O282="Vendido",O282="Alquilado",O282="Retirado",O282="Perdido"),"",IF(AND(S282&lt;&gt;"",S282&lt;TODAY()),"Acción atrasada · ","")&amp;IF(AND(K282&lt;&gt;"",K282&lt;TODAY()),"Encargo vencido",IF(AND(K282&lt;&gt;"",K282-TODAY()&lt;=Inicio!$C$8),"Encargo vence en "&amp;(K282-TODAY())&amp;" días",""))))</f>
        <v/>
      </c>
    </row>
    <row r="283" customFormat="false" ht="15" hidden="false" customHeight="false" outlineLevel="0" collapsed="false">
      <c r="A283" s="23"/>
      <c r="B283" s="24"/>
      <c r="C283" s="23"/>
      <c r="D283" s="23"/>
      <c r="E283" s="23"/>
      <c r="F283" s="23"/>
      <c r="G283" s="23"/>
      <c r="H283" s="23"/>
      <c r="I283" s="23"/>
      <c r="J283" s="23"/>
      <c r="K283" s="24"/>
      <c r="L283" s="25"/>
      <c r="M283" s="26"/>
      <c r="N283" s="17" t="str">
        <f aca="false">IF(L283="","",L283*M283*1.21)</f>
        <v/>
      </c>
      <c r="O283" s="23"/>
      <c r="P283" s="16" t="str">
        <f aca="false">IF(A283="","",COUNTIF(Visitas!$B$5:$B$304,A283))</f>
        <v/>
      </c>
      <c r="Q283" s="17" t="str">
        <f aca="false">IF(A283="","",IF(COUNTIF(Ofertas!$B$5:$B$304,A283)=0,"",_xlfn.MAXIFS(Ofertas!$E$5:$E$304,Ofertas!$B$5:$B$304,A283)))</f>
        <v/>
      </c>
      <c r="R283" s="23"/>
      <c r="S283" s="24"/>
      <c r="T283" s="16" t="str">
        <f aca="true">IF(A283="","",IF(OR(O283="Vendido",O283="Alquilado",O283="Retirado",O283="Perdido"),"",IF(AND(S283&lt;&gt;"",S283&lt;TODAY()),"Acción atrasada · ","")&amp;IF(AND(K283&lt;&gt;"",K283&lt;TODAY()),"Encargo vencido",IF(AND(K283&lt;&gt;"",K283-TODAY()&lt;=Inicio!$C$8),"Encargo vence en "&amp;(K283-TODAY())&amp;" días",""))))</f>
        <v/>
      </c>
    </row>
    <row r="284" customFormat="false" ht="15" hidden="false" customHeight="false" outlineLevel="0" collapsed="false">
      <c r="A284" s="23"/>
      <c r="B284" s="24"/>
      <c r="C284" s="23"/>
      <c r="D284" s="23"/>
      <c r="E284" s="23"/>
      <c r="F284" s="23"/>
      <c r="G284" s="23"/>
      <c r="H284" s="23"/>
      <c r="I284" s="23"/>
      <c r="J284" s="23"/>
      <c r="K284" s="24"/>
      <c r="L284" s="25"/>
      <c r="M284" s="26"/>
      <c r="N284" s="17" t="str">
        <f aca="false">IF(L284="","",L284*M284*1.21)</f>
        <v/>
      </c>
      <c r="O284" s="23"/>
      <c r="P284" s="16" t="str">
        <f aca="false">IF(A284="","",COUNTIF(Visitas!$B$5:$B$304,A284))</f>
        <v/>
      </c>
      <c r="Q284" s="17" t="str">
        <f aca="false">IF(A284="","",IF(COUNTIF(Ofertas!$B$5:$B$304,A284)=0,"",_xlfn.MAXIFS(Ofertas!$E$5:$E$304,Ofertas!$B$5:$B$304,A284)))</f>
        <v/>
      </c>
      <c r="R284" s="23"/>
      <c r="S284" s="24"/>
      <c r="T284" s="16" t="str">
        <f aca="true">IF(A284="","",IF(OR(O284="Vendido",O284="Alquilado",O284="Retirado",O284="Perdido"),"",IF(AND(S284&lt;&gt;"",S284&lt;TODAY()),"Acción atrasada · ","")&amp;IF(AND(K284&lt;&gt;"",K284&lt;TODAY()),"Encargo vencido",IF(AND(K284&lt;&gt;"",K284-TODAY()&lt;=Inicio!$C$8),"Encargo vence en "&amp;(K284-TODAY())&amp;" días",""))))</f>
        <v/>
      </c>
    </row>
    <row r="285" customFormat="false" ht="15" hidden="false" customHeight="false" outlineLevel="0" collapsed="false">
      <c r="A285" s="23"/>
      <c r="B285" s="24"/>
      <c r="C285" s="23"/>
      <c r="D285" s="23"/>
      <c r="E285" s="23"/>
      <c r="F285" s="23"/>
      <c r="G285" s="23"/>
      <c r="H285" s="23"/>
      <c r="I285" s="23"/>
      <c r="J285" s="23"/>
      <c r="K285" s="24"/>
      <c r="L285" s="25"/>
      <c r="M285" s="26"/>
      <c r="N285" s="17" t="str">
        <f aca="false">IF(L285="","",L285*M285*1.21)</f>
        <v/>
      </c>
      <c r="O285" s="23"/>
      <c r="P285" s="16" t="str">
        <f aca="false">IF(A285="","",COUNTIF(Visitas!$B$5:$B$304,A285))</f>
        <v/>
      </c>
      <c r="Q285" s="17" t="str">
        <f aca="false">IF(A285="","",IF(COUNTIF(Ofertas!$B$5:$B$304,A285)=0,"",_xlfn.MAXIFS(Ofertas!$E$5:$E$304,Ofertas!$B$5:$B$304,A285)))</f>
        <v/>
      </c>
      <c r="R285" s="23"/>
      <c r="S285" s="24"/>
      <c r="T285" s="16" t="str">
        <f aca="true">IF(A285="","",IF(OR(O285="Vendido",O285="Alquilado",O285="Retirado",O285="Perdido"),"",IF(AND(S285&lt;&gt;"",S285&lt;TODAY()),"Acción atrasada · ","")&amp;IF(AND(K285&lt;&gt;"",K285&lt;TODAY()),"Encargo vencido",IF(AND(K285&lt;&gt;"",K285-TODAY()&lt;=Inicio!$C$8),"Encargo vence en "&amp;(K285-TODAY())&amp;" días",""))))</f>
        <v/>
      </c>
    </row>
    <row r="286" customFormat="false" ht="15" hidden="false" customHeight="false" outlineLevel="0" collapsed="false">
      <c r="A286" s="23"/>
      <c r="B286" s="24"/>
      <c r="C286" s="23"/>
      <c r="D286" s="23"/>
      <c r="E286" s="23"/>
      <c r="F286" s="23"/>
      <c r="G286" s="23"/>
      <c r="H286" s="23"/>
      <c r="I286" s="23"/>
      <c r="J286" s="23"/>
      <c r="K286" s="24"/>
      <c r="L286" s="25"/>
      <c r="M286" s="26"/>
      <c r="N286" s="17" t="str">
        <f aca="false">IF(L286="","",L286*M286*1.21)</f>
        <v/>
      </c>
      <c r="O286" s="23"/>
      <c r="P286" s="16" t="str">
        <f aca="false">IF(A286="","",COUNTIF(Visitas!$B$5:$B$304,A286))</f>
        <v/>
      </c>
      <c r="Q286" s="17" t="str">
        <f aca="false">IF(A286="","",IF(COUNTIF(Ofertas!$B$5:$B$304,A286)=0,"",_xlfn.MAXIFS(Ofertas!$E$5:$E$304,Ofertas!$B$5:$B$304,A286)))</f>
        <v/>
      </c>
      <c r="R286" s="23"/>
      <c r="S286" s="24"/>
      <c r="T286" s="16" t="str">
        <f aca="true">IF(A286="","",IF(OR(O286="Vendido",O286="Alquilado",O286="Retirado",O286="Perdido"),"",IF(AND(S286&lt;&gt;"",S286&lt;TODAY()),"Acción atrasada · ","")&amp;IF(AND(K286&lt;&gt;"",K286&lt;TODAY()),"Encargo vencido",IF(AND(K286&lt;&gt;"",K286-TODAY()&lt;=Inicio!$C$8),"Encargo vence en "&amp;(K286-TODAY())&amp;" días",""))))</f>
        <v/>
      </c>
    </row>
    <row r="287" customFormat="false" ht="15" hidden="false" customHeight="false" outlineLevel="0" collapsed="false">
      <c r="A287" s="23"/>
      <c r="B287" s="24"/>
      <c r="C287" s="23"/>
      <c r="D287" s="23"/>
      <c r="E287" s="23"/>
      <c r="F287" s="23"/>
      <c r="G287" s="23"/>
      <c r="H287" s="23"/>
      <c r="I287" s="23"/>
      <c r="J287" s="23"/>
      <c r="K287" s="24"/>
      <c r="L287" s="25"/>
      <c r="M287" s="26"/>
      <c r="N287" s="17" t="str">
        <f aca="false">IF(L287="","",L287*M287*1.21)</f>
        <v/>
      </c>
      <c r="O287" s="23"/>
      <c r="P287" s="16" t="str">
        <f aca="false">IF(A287="","",COUNTIF(Visitas!$B$5:$B$304,A287))</f>
        <v/>
      </c>
      <c r="Q287" s="17" t="str">
        <f aca="false">IF(A287="","",IF(COUNTIF(Ofertas!$B$5:$B$304,A287)=0,"",_xlfn.MAXIFS(Ofertas!$E$5:$E$304,Ofertas!$B$5:$B$304,A287)))</f>
        <v/>
      </c>
      <c r="R287" s="23"/>
      <c r="S287" s="24"/>
      <c r="T287" s="16" t="str">
        <f aca="true">IF(A287="","",IF(OR(O287="Vendido",O287="Alquilado",O287="Retirado",O287="Perdido"),"",IF(AND(S287&lt;&gt;"",S287&lt;TODAY()),"Acción atrasada · ","")&amp;IF(AND(K287&lt;&gt;"",K287&lt;TODAY()),"Encargo vencido",IF(AND(K287&lt;&gt;"",K287-TODAY()&lt;=Inicio!$C$8),"Encargo vence en "&amp;(K287-TODAY())&amp;" días",""))))</f>
        <v/>
      </c>
    </row>
    <row r="288" customFormat="false" ht="15" hidden="false" customHeight="false" outlineLevel="0" collapsed="false">
      <c r="A288" s="23"/>
      <c r="B288" s="24"/>
      <c r="C288" s="23"/>
      <c r="D288" s="23"/>
      <c r="E288" s="23"/>
      <c r="F288" s="23"/>
      <c r="G288" s="23"/>
      <c r="H288" s="23"/>
      <c r="I288" s="23"/>
      <c r="J288" s="23"/>
      <c r="K288" s="24"/>
      <c r="L288" s="25"/>
      <c r="M288" s="26"/>
      <c r="N288" s="17" t="str">
        <f aca="false">IF(L288="","",L288*M288*1.21)</f>
        <v/>
      </c>
      <c r="O288" s="23"/>
      <c r="P288" s="16" t="str">
        <f aca="false">IF(A288="","",COUNTIF(Visitas!$B$5:$B$304,A288))</f>
        <v/>
      </c>
      <c r="Q288" s="17" t="str">
        <f aca="false">IF(A288="","",IF(COUNTIF(Ofertas!$B$5:$B$304,A288)=0,"",_xlfn.MAXIFS(Ofertas!$E$5:$E$304,Ofertas!$B$5:$B$304,A288)))</f>
        <v/>
      </c>
      <c r="R288" s="23"/>
      <c r="S288" s="24"/>
      <c r="T288" s="16" t="str">
        <f aca="true">IF(A288="","",IF(OR(O288="Vendido",O288="Alquilado",O288="Retirado",O288="Perdido"),"",IF(AND(S288&lt;&gt;"",S288&lt;TODAY()),"Acción atrasada · ","")&amp;IF(AND(K288&lt;&gt;"",K288&lt;TODAY()),"Encargo vencido",IF(AND(K288&lt;&gt;"",K288-TODAY()&lt;=Inicio!$C$8),"Encargo vence en "&amp;(K288-TODAY())&amp;" días",""))))</f>
        <v/>
      </c>
    </row>
    <row r="289" customFormat="false" ht="15" hidden="false" customHeight="false" outlineLevel="0" collapsed="false">
      <c r="A289" s="23"/>
      <c r="B289" s="24"/>
      <c r="C289" s="23"/>
      <c r="D289" s="23"/>
      <c r="E289" s="23"/>
      <c r="F289" s="23"/>
      <c r="G289" s="23"/>
      <c r="H289" s="23"/>
      <c r="I289" s="23"/>
      <c r="J289" s="23"/>
      <c r="K289" s="24"/>
      <c r="L289" s="25"/>
      <c r="M289" s="26"/>
      <c r="N289" s="17" t="str">
        <f aca="false">IF(L289="","",L289*M289*1.21)</f>
        <v/>
      </c>
      <c r="O289" s="23"/>
      <c r="P289" s="16" t="str">
        <f aca="false">IF(A289="","",COUNTIF(Visitas!$B$5:$B$304,A289))</f>
        <v/>
      </c>
      <c r="Q289" s="17" t="str">
        <f aca="false">IF(A289="","",IF(COUNTIF(Ofertas!$B$5:$B$304,A289)=0,"",_xlfn.MAXIFS(Ofertas!$E$5:$E$304,Ofertas!$B$5:$B$304,A289)))</f>
        <v/>
      </c>
      <c r="R289" s="23"/>
      <c r="S289" s="24"/>
      <c r="T289" s="16" t="str">
        <f aca="true">IF(A289="","",IF(OR(O289="Vendido",O289="Alquilado",O289="Retirado",O289="Perdido"),"",IF(AND(S289&lt;&gt;"",S289&lt;TODAY()),"Acción atrasada · ","")&amp;IF(AND(K289&lt;&gt;"",K289&lt;TODAY()),"Encargo vencido",IF(AND(K289&lt;&gt;"",K289-TODAY()&lt;=Inicio!$C$8),"Encargo vence en "&amp;(K289-TODAY())&amp;" días",""))))</f>
        <v/>
      </c>
    </row>
    <row r="290" customFormat="false" ht="15" hidden="false" customHeight="false" outlineLevel="0" collapsed="false">
      <c r="A290" s="23"/>
      <c r="B290" s="24"/>
      <c r="C290" s="23"/>
      <c r="D290" s="23"/>
      <c r="E290" s="23"/>
      <c r="F290" s="23"/>
      <c r="G290" s="23"/>
      <c r="H290" s="23"/>
      <c r="I290" s="23"/>
      <c r="J290" s="23"/>
      <c r="K290" s="24"/>
      <c r="L290" s="25"/>
      <c r="M290" s="26"/>
      <c r="N290" s="17" t="str">
        <f aca="false">IF(L290="","",L290*M290*1.21)</f>
        <v/>
      </c>
      <c r="O290" s="23"/>
      <c r="P290" s="16" t="str">
        <f aca="false">IF(A290="","",COUNTIF(Visitas!$B$5:$B$304,A290))</f>
        <v/>
      </c>
      <c r="Q290" s="17" t="str">
        <f aca="false">IF(A290="","",IF(COUNTIF(Ofertas!$B$5:$B$304,A290)=0,"",_xlfn.MAXIFS(Ofertas!$E$5:$E$304,Ofertas!$B$5:$B$304,A290)))</f>
        <v/>
      </c>
      <c r="R290" s="23"/>
      <c r="S290" s="24"/>
      <c r="T290" s="16" t="str">
        <f aca="true">IF(A290="","",IF(OR(O290="Vendido",O290="Alquilado",O290="Retirado",O290="Perdido"),"",IF(AND(S290&lt;&gt;"",S290&lt;TODAY()),"Acción atrasada · ","")&amp;IF(AND(K290&lt;&gt;"",K290&lt;TODAY()),"Encargo vencido",IF(AND(K290&lt;&gt;"",K290-TODAY()&lt;=Inicio!$C$8),"Encargo vence en "&amp;(K290-TODAY())&amp;" días",""))))</f>
        <v/>
      </c>
    </row>
    <row r="291" customFormat="false" ht="15" hidden="false" customHeight="false" outlineLevel="0" collapsed="false">
      <c r="A291" s="23"/>
      <c r="B291" s="24"/>
      <c r="C291" s="23"/>
      <c r="D291" s="23"/>
      <c r="E291" s="23"/>
      <c r="F291" s="23"/>
      <c r="G291" s="23"/>
      <c r="H291" s="23"/>
      <c r="I291" s="23"/>
      <c r="J291" s="23"/>
      <c r="K291" s="24"/>
      <c r="L291" s="25"/>
      <c r="M291" s="26"/>
      <c r="N291" s="17" t="str">
        <f aca="false">IF(L291="","",L291*M291*1.21)</f>
        <v/>
      </c>
      <c r="O291" s="23"/>
      <c r="P291" s="16" t="str">
        <f aca="false">IF(A291="","",COUNTIF(Visitas!$B$5:$B$304,A291))</f>
        <v/>
      </c>
      <c r="Q291" s="17" t="str">
        <f aca="false">IF(A291="","",IF(COUNTIF(Ofertas!$B$5:$B$304,A291)=0,"",_xlfn.MAXIFS(Ofertas!$E$5:$E$304,Ofertas!$B$5:$B$304,A291)))</f>
        <v/>
      </c>
      <c r="R291" s="23"/>
      <c r="S291" s="24"/>
      <c r="T291" s="16" t="str">
        <f aca="true">IF(A291="","",IF(OR(O291="Vendido",O291="Alquilado",O291="Retirado",O291="Perdido"),"",IF(AND(S291&lt;&gt;"",S291&lt;TODAY()),"Acción atrasada · ","")&amp;IF(AND(K291&lt;&gt;"",K291&lt;TODAY()),"Encargo vencido",IF(AND(K291&lt;&gt;"",K291-TODAY()&lt;=Inicio!$C$8),"Encargo vence en "&amp;(K291-TODAY())&amp;" días",""))))</f>
        <v/>
      </c>
    </row>
    <row r="292" customFormat="false" ht="15" hidden="false" customHeight="false" outlineLevel="0" collapsed="false">
      <c r="A292" s="23"/>
      <c r="B292" s="24"/>
      <c r="C292" s="23"/>
      <c r="D292" s="23"/>
      <c r="E292" s="23"/>
      <c r="F292" s="23"/>
      <c r="G292" s="23"/>
      <c r="H292" s="23"/>
      <c r="I292" s="23"/>
      <c r="J292" s="23"/>
      <c r="K292" s="24"/>
      <c r="L292" s="25"/>
      <c r="M292" s="26"/>
      <c r="N292" s="17" t="str">
        <f aca="false">IF(L292="","",L292*M292*1.21)</f>
        <v/>
      </c>
      <c r="O292" s="23"/>
      <c r="P292" s="16" t="str">
        <f aca="false">IF(A292="","",COUNTIF(Visitas!$B$5:$B$304,A292))</f>
        <v/>
      </c>
      <c r="Q292" s="17" t="str">
        <f aca="false">IF(A292="","",IF(COUNTIF(Ofertas!$B$5:$B$304,A292)=0,"",_xlfn.MAXIFS(Ofertas!$E$5:$E$304,Ofertas!$B$5:$B$304,A292)))</f>
        <v/>
      </c>
      <c r="R292" s="23"/>
      <c r="S292" s="24"/>
      <c r="T292" s="16" t="str">
        <f aca="true">IF(A292="","",IF(OR(O292="Vendido",O292="Alquilado",O292="Retirado",O292="Perdido"),"",IF(AND(S292&lt;&gt;"",S292&lt;TODAY()),"Acción atrasada · ","")&amp;IF(AND(K292&lt;&gt;"",K292&lt;TODAY()),"Encargo vencido",IF(AND(K292&lt;&gt;"",K292-TODAY()&lt;=Inicio!$C$8),"Encargo vence en "&amp;(K292-TODAY())&amp;" días",""))))</f>
        <v/>
      </c>
    </row>
    <row r="293" customFormat="false" ht="15" hidden="false" customHeight="false" outlineLevel="0" collapsed="false">
      <c r="A293" s="23"/>
      <c r="B293" s="24"/>
      <c r="C293" s="23"/>
      <c r="D293" s="23"/>
      <c r="E293" s="23"/>
      <c r="F293" s="23"/>
      <c r="G293" s="23"/>
      <c r="H293" s="23"/>
      <c r="I293" s="23"/>
      <c r="J293" s="23"/>
      <c r="K293" s="24"/>
      <c r="L293" s="25"/>
      <c r="M293" s="26"/>
      <c r="N293" s="17" t="str">
        <f aca="false">IF(L293="","",L293*M293*1.21)</f>
        <v/>
      </c>
      <c r="O293" s="23"/>
      <c r="P293" s="16" t="str">
        <f aca="false">IF(A293="","",COUNTIF(Visitas!$B$5:$B$304,A293))</f>
        <v/>
      </c>
      <c r="Q293" s="17" t="str">
        <f aca="false">IF(A293="","",IF(COUNTIF(Ofertas!$B$5:$B$304,A293)=0,"",_xlfn.MAXIFS(Ofertas!$E$5:$E$304,Ofertas!$B$5:$B$304,A293)))</f>
        <v/>
      </c>
      <c r="R293" s="23"/>
      <c r="S293" s="24"/>
      <c r="T293" s="16" t="str">
        <f aca="true">IF(A293="","",IF(OR(O293="Vendido",O293="Alquilado",O293="Retirado",O293="Perdido"),"",IF(AND(S293&lt;&gt;"",S293&lt;TODAY()),"Acción atrasada · ","")&amp;IF(AND(K293&lt;&gt;"",K293&lt;TODAY()),"Encargo vencido",IF(AND(K293&lt;&gt;"",K293-TODAY()&lt;=Inicio!$C$8),"Encargo vence en "&amp;(K293-TODAY())&amp;" días",""))))</f>
        <v/>
      </c>
    </row>
    <row r="294" customFormat="false" ht="15" hidden="false" customHeight="false" outlineLevel="0" collapsed="false">
      <c r="A294" s="23"/>
      <c r="B294" s="24"/>
      <c r="C294" s="23"/>
      <c r="D294" s="23"/>
      <c r="E294" s="23"/>
      <c r="F294" s="23"/>
      <c r="G294" s="23"/>
      <c r="H294" s="23"/>
      <c r="I294" s="23"/>
      <c r="J294" s="23"/>
      <c r="K294" s="24"/>
      <c r="L294" s="25"/>
      <c r="M294" s="26"/>
      <c r="N294" s="17" t="str">
        <f aca="false">IF(L294="","",L294*M294*1.21)</f>
        <v/>
      </c>
      <c r="O294" s="23"/>
      <c r="P294" s="16" t="str">
        <f aca="false">IF(A294="","",COUNTIF(Visitas!$B$5:$B$304,A294))</f>
        <v/>
      </c>
      <c r="Q294" s="17" t="str">
        <f aca="false">IF(A294="","",IF(COUNTIF(Ofertas!$B$5:$B$304,A294)=0,"",_xlfn.MAXIFS(Ofertas!$E$5:$E$304,Ofertas!$B$5:$B$304,A294)))</f>
        <v/>
      </c>
      <c r="R294" s="23"/>
      <c r="S294" s="24"/>
      <c r="T294" s="16" t="str">
        <f aca="true">IF(A294="","",IF(OR(O294="Vendido",O294="Alquilado",O294="Retirado",O294="Perdido"),"",IF(AND(S294&lt;&gt;"",S294&lt;TODAY()),"Acción atrasada · ","")&amp;IF(AND(K294&lt;&gt;"",K294&lt;TODAY()),"Encargo vencido",IF(AND(K294&lt;&gt;"",K294-TODAY()&lt;=Inicio!$C$8),"Encargo vence en "&amp;(K294-TODAY())&amp;" días",""))))</f>
        <v/>
      </c>
    </row>
    <row r="295" customFormat="false" ht="15" hidden="false" customHeight="false" outlineLevel="0" collapsed="false">
      <c r="A295" s="23"/>
      <c r="B295" s="24"/>
      <c r="C295" s="23"/>
      <c r="D295" s="23"/>
      <c r="E295" s="23"/>
      <c r="F295" s="23"/>
      <c r="G295" s="23"/>
      <c r="H295" s="23"/>
      <c r="I295" s="23"/>
      <c r="J295" s="23"/>
      <c r="K295" s="24"/>
      <c r="L295" s="25"/>
      <c r="M295" s="26"/>
      <c r="N295" s="17" t="str">
        <f aca="false">IF(L295="","",L295*M295*1.21)</f>
        <v/>
      </c>
      <c r="O295" s="23"/>
      <c r="P295" s="16" t="str">
        <f aca="false">IF(A295="","",COUNTIF(Visitas!$B$5:$B$304,A295))</f>
        <v/>
      </c>
      <c r="Q295" s="17" t="str">
        <f aca="false">IF(A295="","",IF(COUNTIF(Ofertas!$B$5:$B$304,A295)=0,"",_xlfn.MAXIFS(Ofertas!$E$5:$E$304,Ofertas!$B$5:$B$304,A295)))</f>
        <v/>
      </c>
      <c r="R295" s="23"/>
      <c r="S295" s="24"/>
      <c r="T295" s="16" t="str">
        <f aca="true">IF(A295="","",IF(OR(O295="Vendido",O295="Alquilado",O295="Retirado",O295="Perdido"),"",IF(AND(S295&lt;&gt;"",S295&lt;TODAY()),"Acción atrasada · ","")&amp;IF(AND(K295&lt;&gt;"",K295&lt;TODAY()),"Encargo vencido",IF(AND(K295&lt;&gt;"",K295-TODAY()&lt;=Inicio!$C$8),"Encargo vence en "&amp;(K295-TODAY())&amp;" días",""))))</f>
        <v/>
      </c>
    </row>
    <row r="296" customFormat="false" ht="15" hidden="false" customHeight="false" outlineLevel="0" collapsed="false">
      <c r="A296" s="23"/>
      <c r="B296" s="24"/>
      <c r="C296" s="23"/>
      <c r="D296" s="23"/>
      <c r="E296" s="23"/>
      <c r="F296" s="23"/>
      <c r="G296" s="23"/>
      <c r="H296" s="23"/>
      <c r="I296" s="23"/>
      <c r="J296" s="23"/>
      <c r="K296" s="24"/>
      <c r="L296" s="25"/>
      <c r="M296" s="26"/>
      <c r="N296" s="17" t="str">
        <f aca="false">IF(L296="","",L296*M296*1.21)</f>
        <v/>
      </c>
      <c r="O296" s="23"/>
      <c r="P296" s="16" t="str">
        <f aca="false">IF(A296="","",COUNTIF(Visitas!$B$5:$B$304,A296))</f>
        <v/>
      </c>
      <c r="Q296" s="17" t="str">
        <f aca="false">IF(A296="","",IF(COUNTIF(Ofertas!$B$5:$B$304,A296)=0,"",_xlfn.MAXIFS(Ofertas!$E$5:$E$304,Ofertas!$B$5:$B$304,A296)))</f>
        <v/>
      </c>
      <c r="R296" s="23"/>
      <c r="S296" s="24"/>
      <c r="T296" s="16" t="str">
        <f aca="true">IF(A296="","",IF(OR(O296="Vendido",O296="Alquilado",O296="Retirado",O296="Perdido"),"",IF(AND(S296&lt;&gt;"",S296&lt;TODAY()),"Acción atrasada · ","")&amp;IF(AND(K296&lt;&gt;"",K296&lt;TODAY()),"Encargo vencido",IF(AND(K296&lt;&gt;"",K296-TODAY()&lt;=Inicio!$C$8),"Encargo vence en "&amp;(K296-TODAY())&amp;" días",""))))</f>
        <v/>
      </c>
    </row>
    <row r="297" customFormat="false" ht="15" hidden="false" customHeight="false" outlineLevel="0" collapsed="false">
      <c r="A297" s="23"/>
      <c r="B297" s="24"/>
      <c r="C297" s="23"/>
      <c r="D297" s="23"/>
      <c r="E297" s="23"/>
      <c r="F297" s="23"/>
      <c r="G297" s="23"/>
      <c r="H297" s="23"/>
      <c r="I297" s="23"/>
      <c r="J297" s="23"/>
      <c r="K297" s="24"/>
      <c r="L297" s="25"/>
      <c r="M297" s="26"/>
      <c r="N297" s="17" t="str">
        <f aca="false">IF(L297="","",L297*M297*1.21)</f>
        <v/>
      </c>
      <c r="O297" s="23"/>
      <c r="P297" s="16" t="str">
        <f aca="false">IF(A297="","",COUNTIF(Visitas!$B$5:$B$304,A297))</f>
        <v/>
      </c>
      <c r="Q297" s="17" t="str">
        <f aca="false">IF(A297="","",IF(COUNTIF(Ofertas!$B$5:$B$304,A297)=0,"",_xlfn.MAXIFS(Ofertas!$E$5:$E$304,Ofertas!$B$5:$B$304,A297)))</f>
        <v/>
      </c>
      <c r="R297" s="23"/>
      <c r="S297" s="24"/>
      <c r="T297" s="16" t="str">
        <f aca="true">IF(A297="","",IF(OR(O297="Vendido",O297="Alquilado",O297="Retirado",O297="Perdido"),"",IF(AND(S297&lt;&gt;"",S297&lt;TODAY()),"Acción atrasada · ","")&amp;IF(AND(K297&lt;&gt;"",K297&lt;TODAY()),"Encargo vencido",IF(AND(K297&lt;&gt;"",K297-TODAY()&lt;=Inicio!$C$8),"Encargo vence en "&amp;(K297-TODAY())&amp;" días",""))))</f>
        <v/>
      </c>
    </row>
    <row r="298" customFormat="false" ht="15" hidden="false" customHeight="false" outlineLevel="0" collapsed="false">
      <c r="A298" s="23"/>
      <c r="B298" s="24"/>
      <c r="C298" s="23"/>
      <c r="D298" s="23"/>
      <c r="E298" s="23"/>
      <c r="F298" s="23"/>
      <c r="G298" s="23"/>
      <c r="H298" s="23"/>
      <c r="I298" s="23"/>
      <c r="J298" s="23"/>
      <c r="K298" s="24"/>
      <c r="L298" s="25"/>
      <c r="M298" s="26"/>
      <c r="N298" s="17" t="str">
        <f aca="false">IF(L298="","",L298*M298*1.21)</f>
        <v/>
      </c>
      <c r="O298" s="23"/>
      <c r="P298" s="16" t="str">
        <f aca="false">IF(A298="","",COUNTIF(Visitas!$B$5:$B$304,A298))</f>
        <v/>
      </c>
      <c r="Q298" s="17" t="str">
        <f aca="false">IF(A298="","",IF(COUNTIF(Ofertas!$B$5:$B$304,A298)=0,"",_xlfn.MAXIFS(Ofertas!$E$5:$E$304,Ofertas!$B$5:$B$304,A298)))</f>
        <v/>
      </c>
      <c r="R298" s="23"/>
      <c r="S298" s="24"/>
      <c r="T298" s="16" t="str">
        <f aca="true">IF(A298="","",IF(OR(O298="Vendido",O298="Alquilado",O298="Retirado",O298="Perdido"),"",IF(AND(S298&lt;&gt;"",S298&lt;TODAY()),"Acción atrasada · ","")&amp;IF(AND(K298&lt;&gt;"",K298&lt;TODAY()),"Encargo vencido",IF(AND(K298&lt;&gt;"",K298-TODAY()&lt;=Inicio!$C$8),"Encargo vence en "&amp;(K298-TODAY())&amp;" días",""))))</f>
        <v/>
      </c>
    </row>
    <row r="299" customFormat="false" ht="15" hidden="false" customHeight="false" outlineLevel="0" collapsed="false">
      <c r="A299" s="23"/>
      <c r="B299" s="24"/>
      <c r="C299" s="23"/>
      <c r="D299" s="23"/>
      <c r="E299" s="23"/>
      <c r="F299" s="23"/>
      <c r="G299" s="23"/>
      <c r="H299" s="23"/>
      <c r="I299" s="23"/>
      <c r="J299" s="23"/>
      <c r="K299" s="24"/>
      <c r="L299" s="25"/>
      <c r="M299" s="26"/>
      <c r="N299" s="17" t="str">
        <f aca="false">IF(L299="","",L299*M299*1.21)</f>
        <v/>
      </c>
      <c r="O299" s="23"/>
      <c r="P299" s="16" t="str">
        <f aca="false">IF(A299="","",COUNTIF(Visitas!$B$5:$B$304,A299))</f>
        <v/>
      </c>
      <c r="Q299" s="17" t="str">
        <f aca="false">IF(A299="","",IF(COUNTIF(Ofertas!$B$5:$B$304,A299)=0,"",_xlfn.MAXIFS(Ofertas!$E$5:$E$304,Ofertas!$B$5:$B$304,A299)))</f>
        <v/>
      </c>
      <c r="R299" s="23"/>
      <c r="S299" s="24"/>
      <c r="T299" s="16" t="str">
        <f aca="true">IF(A299="","",IF(OR(O299="Vendido",O299="Alquilado",O299="Retirado",O299="Perdido"),"",IF(AND(S299&lt;&gt;"",S299&lt;TODAY()),"Acción atrasada · ","")&amp;IF(AND(K299&lt;&gt;"",K299&lt;TODAY()),"Encargo vencido",IF(AND(K299&lt;&gt;"",K299-TODAY()&lt;=Inicio!$C$8),"Encargo vence en "&amp;(K299-TODAY())&amp;" días",""))))</f>
        <v/>
      </c>
    </row>
    <row r="300" customFormat="false" ht="15" hidden="false" customHeight="false" outlineLevel="0" collapsed="false">
      <c r="A300" s="23"/>
      <c r="B300" s="24"/>
      <c r="C300" s="23"/>
      <c r="D300" s="23"/>
      <c r="E300" s="23"/>
      <c r="F300" s="23"/>
      <c r="G300" s="23"/>
      <c r="H300" s="23"/>
      <c r="I300" s="23"/>
      <c r="J300" s="23"/>
      <c r="K300" s="24"/>
      <c r="L300" s="25"/>
      <c r="M300" s="26"/>
      <c r="N300" s="17" t="str">
        <f aca="false">IF(L300="","",L300*M300*1.21)</f>
        <v/>
      </c>
      <c r="O300" s="23"/>
      <c r="P300" s="16" t="str">
        <f aca="false">IF(A300="","",COUNTIF(Visitas!$B$5:$B$304,A300))</f>
        <v/>
      </c>
      <c r="Q300" s="17" t="str">
        <f aca="false">IF(A300="","",IF(COUNTIF(Ofertas!$B$5:$B$304,A300)=0,"",_xlfn.MAXIFS(Ofertas!$E$5:$E$304,Ofertas!$B$5:$B$304,A300)))</f>
        <v/>
      </c>
      <c r="R300" s="23"/>
      <c r="S300" s="24"/>
      <c r="T300" s="16" t="str">
        <f aca="true">IF(A300="","",IF(OR(O300="Vendido",O300="Alquilado",O300="Retirado",O300="Perdido"),"",IF(AND(S300&lt;&gt;"",S300&lt;TODAY()),"Acción atrasada · ","")&amp;IF(AND(K300&lt;&gt;"",K300&lt;TODAY()),"Encargo vencido",IF(AND(K300&lt;&gt;"",K300-TODAY()&lt;=Inicio!$C$8),"Encargo vence en "&amp;(K300-TODAY())&amp;" días",""))))</f>
        <v/>
      </c>
    </row>
    <row r="301" customFormat="false" ht="15" hidden="false" customHeight="false" outlineLevel="0" collapsed="false">
      <c r="A301" s="23"/>
      <c r="B301" s="24"/>
      <c r="C301" s="23"/>
      <c r="D301" s="23"/>
      <c r="E301" s="23"/>
      <c r="F301" s="23"/>
      <c r="G301" s="23"/>
      <c r="H301" s="23"/>
      <c r="I301" s="23"/>
      <c r="J301" s="23"/>
      <c r="K301" s="24"/>
      <c r="L301" s="25"/>
      <c r="M301" s="26"/>
      <c r="N301" s="17" t="str">
        <f aca="false">IF(L301="","",L301*M301*1.21)</f>
        <v/>
      </c>
      <c r="O301" s="23"/>
      <c r="P301" s="16" t="str">
        <f aca="false">IF(A301="","",COUNTIF(Visitas!$B$5:$B$304,A301))</f>
        <v/>
      </c>
      <c r="Q301" s="17" t="str">
        <f aca="false">IF(A301="","",IF(COUNTIF(Ofertas!$B$5:$B$304,A301)=0,"",_xlfn.MAXIFS(Ofertas!$E$5:$E$304,Ofertas!$B$5:$B$304,A301)))</f>
        <v/>
      </c>
      <c r="R301" s="23"/>
      <c r="S301" s="24"/>
      <c r="T301" s="16" t="str">
        <f aca="true">IF(A301="","",IF(OR(O301="Vendido",O301="Alquilado",O301="Retirado",O301="Perdido"),"",IF(AND(S301&lt;&gt;"",S301&lt;TODAY()),"Acción atrasada · ","")&amp;IF(AND(K301&lt;&gt;"",K301&lt;TODAY()),"Encargo vencido",IF(AND(K301&lt;&gt;"",K301-TODAY()&lt;=Inicio!$C$8),"Encargo vence en "&amp;(K301-TODAY())&amp;" días",""))))</f>
        <v/>
      </c>
    </row>
    <row r="302" customFormat="false" ht="15" hidden="false" customHeight="false" outlineLevel="0" collapsed="false">
      <c r="A302" s="23"/>
      <c r="B302" s="24"/>
      <c r="C302" s="23"/>
      <c r="D302" s="23"/>
      <c r="E302" s="23"/>
      <c r="F302" s="23"/>
      <c r="G302" s="23"/>
      <c r="H302" s="23"/>
      <c r="I302" s="23"/>
      <c r="J302" s="23"/>
      <c r="K302" s="24"/>
      <c r="L302" s="25"/>
      <c r="M302" s="26"/>
      <c r="N302" s="17" t="str">
        <f aca="false">IF(L302="","",L302*M302*1.21)</f>
        <v/>
      </c>
      <c r="O302" s="23"/>
      <c r="P302" s="16" t="str">
        <f aca="false">IF(A302="","",COUNTIF(Visitas!$B$5:$B$304,A302))</f>
        <v/>
      </c>
      <c r="Q302" s="17" t="str">
        <f aca="false">IF(A302="","",IF(COUNTIF(Ofertas!$B$5:$B$304,A302)=0,"",_xlfn.MAXIFS(Ofertas!$E$5:$E$304,Ofertas!$B$5:$B$304,A302)))</f>
        <v/>
      </c>
      <c r="R302" s="23"/>
      <c r="S302" s="24"/>
      <c r="T302" s="16" t="str">
        <f aca="true">IF(A302="","",IF(OR(O302="Vendido",O302="Alquilado",O302="Retirado",O302="Perdido"),"",IF(AND(S302&lt;&gt;"",S302&lt;TODAY()),"Acción atrasada · ","")&amp;IF(AND(K302&lt;&gt;"",K302&lt;TODAY()),"Encargo vencido",IF(AND(K302&lt;&gt;"",K302-TODAY()&lt;=Inicio!$C$8),"Encargo vence en "&amp;(K302-TODAY())&amp;" días",""))))</f>
        <v/>
      </c>
    </row>
    <row r="303" customFormat="false" ht="15" hidden="false" customHeight="false" outlineLevel="0" collapsed="false">
      <c r="A303" s="23"/>
      <c r="B303" s="24"/>
      <c r="C303" s="23"/>
      <c r="D303" s="23"/>
      <c r="E303" s="23"/>
      <c r="F303" s="23"/>
      <c r="G303" s="23"/>
      <c r="H303" s="23"/>
      <c r="I303" s="23"/>
      <c r="J303" s="23"/>
      <c r="K303" s="24"/>
      <c r="L303" s="25"/>
      <c r="M303" s="26"/>
      <c r="N303" s="17" t="str">
        <f aca="false">IF(L303="","",L303*M303*1.21)</f>
        <v/>
      </c>
      <c r="O303" s="23"/>
      <c r="P303" s="16" t="str">
        <f aca="false">IF(A303="","",COUNTIF(Visitas!$B$5:$B$304,A303))</f>
        <v/>
      </c>
      <c r="Q303" s="17" t="str">
        <f aca="false">IF(A303="","",IF(COUNTIF(Ofertas!$B$5:$B$304,A303)=0,"",_xlfn.MAXIFS(Ofertas!$E$5:$E$304,Ofertas!$B$5:$B$304,A303)))</f>
        <v/>
      </c>
      <c r="R303" s="23"/>
      <c r="S303" s="24"/>
      <c r="T303" s="16" t="str">
        <f aca="true">IF(A303="","",IF(OR(O303="Vendido",O303="Alquilado",O303="Retirado",O303="Perdido"),"",IF(AND(S303&lt;&gt;"",S303&lt;TODAY()),"Acción atrasada · ","")&amp;IF(AND(K303&lt;&gt;"",K303&lt;TODAY()),"Encargo vencido",IF(AND(K303&lt;&gt;"",K303-TODAY()&lt;=Inicio!$C$8),"Encargo vence en "&amp;(K303-TODAY())&amp;" días",""))))</f>
        <v/>
      </c>
    </row>
    <row r="304" customFormat="false" ht="15" hidden="false" customHeight="false" outlineLevel="0" collapsed="false">
      <c r="A304" s="23"/>
      <c r="B304" s="24"/>
      <c r="C304" s="23"/>
      <c r="D304" s="23"/>
      <c r="E304" s="23"/>
      <c r="F304" s="23"/>
      <c r="G304" s="23"/>
      <c r="H304" s="23"/>
      <c r="I304" s="23"/>
      <c r="J304" s="23"/>
      <c r="K304" s="24"/>
      <c r="L304" s="25"/>
      <c r="M304" s="26"/>
      <c r="N304" s="17" t="str">
        <f aca="false">IF(L304="","",L304*M304*1.21)</f>
        <v/>
      </c>
      <c r="O304" s="23"/>
      <c r="P304" s="16" t="str">
        <f aca="false">IF(A304="","",COUNTIF(Visitas!$B$5:$B$304,A304))</f>
        <v/>
      </c>
      <c r="Q304" s="17" t="str">
        <f aca="false">IF(A304="","",IF(COUNTIF(Ofertas!$B$5:$B$304,A304)=0,"",_xlfn.MAXIFS(Ofertas!$E$5:$E$304,Ofertas!$B$5:$B$304,A304)))</f>
        <v/>
      </c>
      <c r="R304" s="23"/>
      <c r="S304" s="24"/>
      <c r="T304" s="16" t="str">
        <f aca="true">IF(A304="","",IF(OR(O304="Vendido",O304="Alquilado",O304="Retirado",O304="Perdido"),"",IF(AND(S304&lt;&gt;"",S304&lt;TODAY()),"Acción atrasada · ","")&amp;IF(AND(K304&lt;&gt;"",K304&lt;TODAY()),"Encargo vencido",IF(AND(K304&lt;&gt;"",K304-TODAY()&lt;=Inicio!$C$8),"Encargo vence en "&amp;(K304-TODAY())&amp;" días",""))))</f>
        <v/>
      </c>
    </row>
  </sheetData>
  <autoFilter ref="A4:T304"/>
  <conditionalFormatting sqref="O5:O304">
    <cfRule type="cellIs" priority="2" operator="equal" aboveAverage="0" equalAverage="0" bottom="0" percent="0" rank="0" text="" dxfId="6">
      <formula>"Vendido"</formula>
    </cfRule>
    <cfRule type="cellIs" priority="3" operator="equal" aboveAverage="0" equalAverage="0" bottom="0" percent="0" rank="0" text="" dxfId="6">
      <formula>"Alquilado"</formula>
    </cfRule>
    <cfRule type="cellIs" priority="4" operator="equal" aboveAverage="0" equalAverage="0" bottom="0" percent="0" rank="0" text="" dxfId="7">
      <formula>"Reservado"</formula>
    </cfRule>
    <cfRule type="cellIs" priority="5" operator="equal" aboveAverage="0" equalAverage="0" bottom="0" percent="0" rank="0" text="" dxfId="8">
      <formula>"Perdido"</formula>
    </cfRule>
    <cfRule type="cellIs" priority="6" operator="equal" aboveAverage="0" equalAverage="0" bottom="0" percent="0" rank="0" text="" dxfId="9">
      <formula>"Retirado"</formula>
    </cfRule>
  </conditionalFormatting>
  <conditionalFormatting sqref="T5:T304">
    <cfRule type="expression" priority="7" aboveAverage="0" equalAverage="0" bottom="0" percent="0" rank="0" text="" dxfId="0">
      <formula>LEN(T5)&gt;0</formula>
    </cfRule>
  </conditionalFormatting>
  <dataValidations count="5">
    <dataValidation allowBlank="true" error="Elige una opción de la lista" errorStyle="stop" errorTitle="Valor no válido" operator="between" showDropDown="false" showErrorMessage="false" showInputMessage="false" sqref="E5:E304" type="list">
      <formula1>"Piso,Ático,Dúplex,Chalet,Adosado,Estudio,Local,Oficina,Garaje,Terreno,Otro"</formula1>
      <formula2>0</formula2>
    </dataValidation>
    <dataValidation allowBlank="true" error="Elige una opción de la lista" errorStyle="stop" errorTitle="Valor no válido" operator="between" showDropDown="false" showErrorMessage="false" showInputMessage="false" sqref="F5:F304" type="list">
      <formula1>"Venta,Alquiler"</formula1>
      <formula2>0</formula2>
    </dataValidation>
    <dataValidation allowBlank="true" error="Elige una opción de la lista" errorStyle="stop" errorTitle="Valor no válido" operator="between" showDropDown="false" showErrorMessage="false" showInputMessage="false" sqref="I5:I304" type="list">
      <formula1>"Puerta fría,Referido,Cliente anterior,Portal,Web propia,Redes sociales,Cartel,Buzoneo,Otro"</formula1>
      <formula2>0</formula2>
    </dataValidation>
    <dataValidation allowBlank="true" error="Elige una opción de la lista" errorStyle="stop" errorTitle="Valor no válido" operator="between" showDropDown="false" showErrorMessage="false" showInputMessage="false" sqref="J5:J304" type="list">
      <formula1>"Exclusiva,Sin exclusiva,Compartida"</formula1>
      <formula2>0</formula2>
    </dataValidation>
    <dataValidation allowBlank="true" error="Elige una opción de la lista" errorStyle="stop" errorTitle="Valor no válido" operator="between" showDropDown="false" showErrorMessage="false" showInputMessage="false" sqref="O5:O304" type="list">
      <formula1>"Valoración,Captado,Publicado,Reservado,Vendido,Alquilado,Retirado,Perdido"</formula1>
      <formula2>0</formula2>
    </dataValidation>
  </dataValidations>
  <hyperlinks>
    <hyperlink ref="A2" r:id="rId2" display="Plantilla gratuita de Dotoku Homes · dotokuhomes.es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&amp;LPlantilla gratuita de Dotoku Homes · dotokuhomes.es&amp;R&amp;P / &amp;N</oddFooter>
  </headerFooter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32"/>
    <col collapsed="false" customWidth="true" hidden="false" outlineLevel="0" max="4" min="4" style="0" width="24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36"/>
    <col collapsed="false" customWidth="true" hidden="false" outlineLevel="0" max="9" min="9" style="0" width="28"/>
    <col collapsed="false" customWidth="true" hidden="false" outlineLevel="0" max="10" min="10" style="0" width="14"/>
  </cols>
  <sheetData>
    <row r="1" customFormat="false" ht="19.7" hidden="false" customHeight="false" outlineLevel="0" collapsed="false">
      <c r="A1" s="11" t="str">
        <f aca="false">Inicio!$C$5&amp;" · Visitas"</f>
        <v>Escribe aquí el nombre de tu inmobiliaria · Visitas</v>
      </c>
    </row>
    <row r="2" customFormat="false" ht="15" hidden="false" customHeight="false" outlineLevel="0" collapsed="false">
      <c r="A2" s="2" t="s">
        <v>65</v>
      </c>
    </row>
    <row r="4" customFormat="false" ht="31.5" hidden="false" customHeight="true" outlineLevel="0" collapsed="false">
      <c r="A4" s="22" t="s">
        <v>92</v>
      </c>
      <c r="B4" s="22" t="s">
        <v>93</v>
      </c>
      <c r="C4" s="22" t="s">
        <v>68</v>
      </c>
      <c r="D4" s="22" t="s">
        <v>94</v>
      </c>
      <c r="E4" s="22" t="s">
        <v>73</v>
      </c>
      <c r="F4" s="22" t="s">
        <v>95</v>
      </c>
      <c r="G4" s="22" t="s">
        <v>96</v>
      </c>
      <c r="H4" s="22" t="s">
        <v>97</v>
      </c>
      <c r="I4" s="22" t="s">
        <v>98</v>
      </c>
      <c r="J4" s="22" t="s">
        <v>99</v>
      </c>
    </row>
    <row r="5" customFormat="false" ht="15" hidden="false" customHeight="false" outlineLevel="0" collapsed="false">
      <c r="A5" s="24" t="n">
        <v>46317</v>
      </c>
      <c r="B5" s="23" t="s">
        <v>83</v>
      </c>
      <c r="C5" s="16" t="str">
        <f aca="false">IF(B5="","",IFERROR(INDEX(Captaciones!$C$5:$C$304,MATCH(B5,Captaciones!$A$5:$A$304,0)),"Ref. no encontrada"))</f>
        <v>C/ Real 12, 3.º B</v>
      </c>
      <c r="D5" s="23" t="s">
        <v>100</v>
      </c>
      <c r="E5" s="23" t="s">
        <v>101</v>
      </c>
      <c r="F5" s="23" t="s">
        <v>102</v>
      </c>
      <c r="G5" s="23" t="n">
        <v>4</v>
      </c>
      <c r="H5" s="23" t="s">
        <v>103</v>
      </c>
      <c r="I5" s="23" t="s">
        <v>104</v>
      </c>
      <c r="J5" s="24" t="n">
        <v>46322</v>
      </c>
    </row>
    <row r="6" customFormat="false" ht="15" hidden="false" customHeight="false" outlineLevel="0" collapsed="false">
      <c r="A6" s="24"/>
      <c r="B6" s="23"/>
      <c r="C6" s="16" t="str">
        <f aca="false">IF(B6="","",IFERROR(INDEX(Captaciones!$C$5:$C$304,MATCH(B6,Captaciones!$A$5:$A$304,0)),"Ref. no encontrada"))</f>
        <v/>
      </c>
      <c r="D6" s="23"/>
      <c r="E6" s="23"/>
      <c r="F6" s="23"/>
      <c r="G6" s="23"/>
      <c r="H6" s="23"/>
      <c r="I6" s="23"/>
      <c r="J6" s="24"/>
    </row>
    <row r="7" customFormat="false" ht="15" hidden="false" customHeight="false" outlineLevel="0" collapsed="false">
      <c r="A7" s="24"/>
      <c r="B7" s="23"/>
      <c r="C7" s="16" t="str">
        <f aca="false">IF(B7="","",IFERROR(INDEX(Captaciones!$C$5:$C$304,MATCH(B7,Captaciones!$A$5:$A$304,0)),"Ref. no encontrada"))</f>
        <v/>
      </c>
      <c r="D7" s="23"/>
      <c r="E7" s="23"/>
      <c r="F7" s="23"/>
      <c r="G7" s="23"/>
      <c r="H7" s="23"/>
      <c r="I7" s="23"/>
      <c r="J7" s="24"/>
    </row>
    <row r="8" customFormat="false" ht="15" hidden="false" customHeight="false" outlineLevel="0" collapsed="false">
      <c r="A8" s="24"/>
      <c r="B8" s="23"/>
      <c r="C8" s="16" t="str">
        <f aca="false">IF(B8="","",IFERROR(INDEX(Captaciones!$C$5:$C$304,MATCH(B8,Captaciones!$A$5:$A$304,0)),"Ref. no encontrada"))</f>
        <v/>
      </c>
      <c r="D8" s="23"/>
      <c r="E8" s="23"/>
      <c r="F8" s="23"/>
      <c r="G8" s="23"/>
      <c r="H8" s="23"/>
      <c r="I8" s="23"/>
      <c r="J8" s="24"/>
    </row>
    <row r="9" customFormat="false" ht="15" hidden="false" customHeight="false" outlineLevel="0" collapsed="false">
      <c r="A9" s="24"/>
      <c r="B9" s="23"/>
      <c r="C9" s="16" t="str">
        <f aca="false">IF(B9="","",IFERROR(INDEX(Captaciones!$C$5:$C$304,MATCH(B9,Captaciones!$A$5:$A$304,0)),"Ref. no encontrada"))</f>
        <v/>
      </c>
      <c r="D9" s="23"/>
      <c r="E9" s="23"/>
      <c r="F9" s="23"/>
      <c r="G9" s="23"/>
      <c r="H9" s="23"/>
      <c r="I9" s="23"/>
      <c r="J9" s="24"/>
    </row>
    <row r="10" customFormat="false" ht="15" hidden="false" customHeight="false" outlineLevel="0" collapsed="false">
      <c r="A10" s="24"/>
      <c r="B10" s="23"/>
      <c r="C10" s="16" t="str">
        <f aca="false">IF(B10="","",IFERROR(INDEX(Captaciones!$C$5:$C$304,MATCH(B10,Captaciones!$A$5:$A$304,0)),"Ref. no encontrada"))</f>
        <v/>
      </c>
      <c r="D10" s="23"/>
      <c r="E10" s="23"/>
      <c r="F10" s="23"/>
      <c r="G10" s="23"/>
      <c r="H10" s="23"/>
      <c r="I10" s="23"/>
      <c r="J10" s="24"/>
    </row>
    <row r="11" customFormat="false" ht="15" hidden="false" customHeight="false" outlineLevel="0" collapsed="false">
      <c r="A11" s="24"/>
      <c r="B11" s="23"/>
      <c r="C11" s="16" t="str">
        <f aca="false">IF(B11="","",IFERROR(INDEX(Captaciones!$C$5:$C$304,MATCH(B11,Captaciones!$A$5:$A$304,0)),"Ref. no encontrada"))</f>
        <v/>
      </c>
      <c r="D11" s="23"/>
      <c r="E11" s="23"/>
      <c r="F11" s="23"/>
      <c r="G11" s="23"/>
      <c r="H11" s="23"/>
      <c r="I11" s="23"/>
      <c r="J11" s="24"/>
    </row>
    <row r="12" customFormat="false" ht="15" hidden="false" customHeight="false" outlineLevel="0" collapsed="false">
      <c r="A12" s="24"/>
      <c r="B12" s="23"/>
      <c r="C12" s="16" t="str">
        <f aca="false">IF(B12="","",IFERROR(INDEX(Captaciones!$C$5:$C$304,MATCH(B12,Captaciones!$A$5:$A$304,0)),"Ref. no encontrada"))</f>
        <v/>
      </c>
      <c r="D12" s="23"/>
      <c r="E12" s="23"/>
      <c r="F12" s="23"/>
      <c r="G12" s="23"/>
      <c r="H12" s="23"/>
      <c r="I12" s="23"/>
      <c r="J12" s="24"/>
    </row>
    <row r="13" customFormat="false" ht="15" hidden="false" customHeight="false" outlineLevel="0" collapsed="false">
      <c r="A13" s="24"/>
      <c r="B13" s="23"/>
      <c r="C13" s="16" t="str">
        <f aca="false">IF(B13="","",IFERROR(INDEX(Captaciones!$C$5:$C$304,MATCH(B13,Captaciones!$A$5:$A$304,0)),"Ref. no encontrada"))</f>
        <v/>
      </c>
      <c r="D13" s="23"/>
      <c r="E13" s="23"/>
      <c r="F13" s="23"/>
      <c r="G13" s="23"/>
      <c r="H13" s="23"/>
      <c r="I13" s="23"/>
      <c r="J13" s="24"/>
    </row>
    <row r="14" customFormat="false" ht="15" hidden="false" customHeight="false" outlineLevel="0" collapsed="false">
      <c r="A14" s="24"/>
      <c r="B14" s="23"/>
      <c r="C14" s="16" t="str">
        <f aca="false">IF(B14="","",IFERROR(INDEX(Captaciones!$C$5:$C$304,MATCH(B14,Captaciones!$A$5:$A$304,0)),"Ref. no encontrada"))</f>
        <v/>
      </c>
      <c r="D14" s="23"/>
      <c r="E14" s="23"/>
      <c r="F14" s="23"/>
      <c r="G14" s="23"/>
      <c r="H14" s="23"/>
      <c r="I14" s="23"/>
      <c r="J14" s="24"/>
    </row>
    <row r="15" customFormat="false" ht="15" hidden="false" customHeight="false" outlineLevel="0" collapsed="false">
      <c r="A15" s="24"/>
      <c r="B15" s="23"/>
      <c r="C15" s="16" t="str">
        <f aca="false">IF(B15="","",IFERROR(INDEX(Captaciones!$C$5:$C$304,MATCH(B15,Captaciones!$A$5:$A$304,0)),"Ref. no encontrada"))</f>
        <v/>
      </c>
      <c r="D15" s="23"/>
      <c r="E15" s="23"/>
      <c r="F15" s="23"/>
      <c r="G15" s="23"/>
      <c r="H15" s="23"/>
      <c r="I15" s="23"/>
      <c r="J15" s="24"/>
    </row>
    <row r="16" customFormat="false" ht="15" hidden="false" customHeight="false" outlineLevel="0" collapsed="false">
      <c r="A16" s="24"/>
      <c r="B16" s="23"/>
      <c r="C16" s="16" t="str">
        <f aca="false">IF(B16="","",IFERROR(INDEX(Captaciones!$C$5:$C$304,MATCH(B16,Captaciones!$A$5:$A$304,0)),"Ref. no encontrada"))</f>
        <v/>
      </c>
      <c r="D16" s="23"/>
      <c r="E16" s="23"/>
      <c r="F16" s="23"/>
      <c r="G16" s="23"/>
      <c r="H16" s="23"/>
      <c r="I16" s="23"/>
      <c r="J16" s="24"/>
    </row>
    <row r="17" customFormat="false" ht="15" hidden="false" customHeight="false" outlineLevel="0" collapsed="false">
      <c r="A17" s="24"/>
      <c r="B17" s="23"/>
      <c r="C17" s="16" t="str">
        <f aca="false">IF(B17="","",IFERROR(INDEX(Captaciones!$C$5:$C$304,MATCH(B17,Captaciones!$A$5:$A$304,0)),"Ref. no encontrada"))</f>
        <v/>
      </c>
      <c r="D17" s="23"/>
      <c r="E17" s="23"/>
      <c r="F17" s="23"/>
      <c r="G17" s="23"/>
      <c r="H17" s="23"/>
      <c r="I17" s="23"/>
      <c r="J17" s="24"/>
    </row>
    <row r="18" customFormat="false" ht="15" hidden="false" customHeight="false" outlineLevel="0" collapsed="false">
      <c r="A18" s="24"/>
      <c r="B18" s="23"/>
      <c r="C18" s="16" t="str">
        <f aca="false">IF(B18="","",IFERROR(INDEX(Captaciones!$C$5:$C$304,MATCH(B18,Captaciones!$A$5:$A$304,0)),"Ref. no encontrada"))</f>
        <v/>
      </c>
      <c r="D18" s="23"/>
      <c r="E18" s="23"/>
      <c r="F18" s="23"/>
      <c r="G18" s="23"/>
      <c r="H18" s="23"/>
      <c r="I18" s="23"/>
      <c r="J18" s="24"/>
    </row>
    <row r="19" customFormat="false" ht="15" hidden="false" customHeight="false" outlineLevel="0" collapsed="false">
      <c r="A19" s="24"/>
      <c r="B19" s="23"/>
      <c r="C19" s="16" t="str">
        <f aca="false">IF(B19="","",IFERROR(INDEX(Captaciones!$C$5:$C$304,MATCH(B19,Captaciones!$A$5:$A$304,0)),"Ref. no encontrada"))</f>
        <v/>
      </c>
      <c r="D19" s="23"/>
      <c r="E19" s="23"/>
      <c r="F19" s="23"/>
      <c r="G19" s="23"/>
      <c r="H19" s="23"/>
      <c r="I19" s="23"/>
      <c r="J19" s="24"/>
    </row>
    <row r="20" customFormat="false" ht="15" hidden="false" customHeight="false" outlineLevel="0" collapsed="false">
      <c r="A20" s="24"/>
      <c r="B20" s="23"/>
      <c r="C20" s="16" t="str">
        <f aca="false">IF(B20="","",IFERROR(INDEX(Captaciones!$C$5:$C$304,MATCH(B20,Captaciones!$A$5:$A$304,0)),"Ref. no encontrada"))</f>
        <v/>
      </c>
      <c r="D20" s="23"/>
      <c r="E20" s="23"/>
      <c r="F20" s="23"/>
      <c r="G20" s="23"/>
      <c r="H20" s="23"/>
      <c r="I20" s="23"/>
      <c r="J20" s="24"/>
    </row>
    <row r="21" customFormat="false" ht="15" hidden="false" customHeight="false" outlineLevel="0" collapsed="false">
      <c r="A21" s="24"/>
      <c r="B21" s="23"/>
      <c r="C21" s="16" t="str">
        <f aca="false">IF(B21="","",IFERROR(INDEX(Captaciones!$C$5:$C$304,MATCH(B21,Captaciones!$A$5:$A$304,0)),"Ref. no encontrada"))</f>
        <v/>
      </c>
      <c r="D21" s="23"/>
      <c r="E21" s="23"/>
      <c r="F21" s="23"/>
      <c r="G21" s="23"/>
      <c r="H21" s="23"/>
      <c r="I21" s="23"/>
      <c r="J21" s="24"/>
    </row>
    <row r="22" customFormat="false" ht="15" hidden="false" customHeight="false" outlineLevel="0" collapsed="false">
      <c r="A22" s="24"/>
      <c r="B22" s="23"/>
      <c r="C22" s="16" t="str">
        <f aca="false">IF(B22="","",IFERROR(INDEX(Captaciones!$C$5:$C$304,MATCH(B22,Captaciones!$A$5:$A$304,0)),"Ref. no encontrada"))</f>
        <v/>
      </c>
      <c r="D22" s="23"/>
      <c r="E22" s="23"/>
      <c r="F22" s="23"/>
      <c r="G22" s="23"/>
      <c r="H22" s="23"/>
      <c r="I22" s="23"/>
      <c r="J22" s="24"/>
    </row>
    <row r="23" customFormat="false" ht="15" hidden="false" customHeight="false" outlineLevel="0" collapsed="false">
      <c r="A23" s="24"/>
      <c r="B23" s="23"/>
      <c r="C23" s="16" t="str">
        <f aca="false">IF(B23="","",IFERROR(INDEX(Captaciones!$C$5:$C$304,MATCH(B23,Captaciones!$A$5:$A$304,0)),"Ref. no encontrada"))</f>
        <v/>
      </c>
      <c r="D23" s="23"/>
      <c r="E23" s="23"/>
      <c r="F23" s="23"/>
      <c r="G23" s="23"/>
      <c r="H23" s="23"/>
      <c r="I23" s="23"/>
      <c r="J23" s="24"/>
    </row>
    <row r="24" customFormat="false" ht="15" hidden="false" customHeight="false" outlineLevel="0" collapsed="false">
      <c r="A24" s="24"/>
      <c r="B24" s="23"/>
      <c r="C24" s="16" t="str">
        <f aca="false">IF(B24="","",IFERROR(INDEX(Captaciones!$C$5:$C$304,MATCH(B24,Captaciones!$A$5:$A$304,0)),"Ref. no encontrada"))</f>
        <v/>
      </c>
      <c r="D24" s="23"/>
      <c r="E24" s="23"/>
      <c r="F24" s="23"/>
      <c r="G24" s="23"/>
      <c r="H24" s="23"/>
      <c r="I24" s="23"/>
      <c r="J24" s="24"/>
    </row>
    <row r="25" customFormat="false" ht="15" hidden="false" customHeight="false" outlineLevel="0" collapsed="false">
      <c r="A25" s="24"/>
      <c r="B25" s="23"/>
      <c r="C25" s="16" t="str">
        <f aca="false">IF(B25="","",IFERROR(INDEX(Captaciones!$C$5:$C$304,MATCH(B25,Captaciones!$A$5:$A$304,0)),"Ref. no encontrada"))</f>
        <v/>
      </c>
      <c r="D25" s="23"/>
      <c r="E25" s="23"/>
      <c r="F25" s="23"/>
      <c r="G25" s="23"/>
      <c r="H25" s="23"/>
      <c r="I25" s="23"/>
      <c r="J25" s="24"/>
    </row>
    <row r="26" customFormat="false" ht="15" hidden="false" customHeight="false" outlineLevel="0" collapsed="false">
      <c r="A26" s="24"/>
      <c r="B26" s="23"/>
      <c r="C26" s="16" t="str">
        <f aca="false">IF(B26="","",IFERROR(INDEX(Captaciones!$C$5:$C$304,MATCH(B26,Captaciones!$A$5:$A$304,0)),"Ref. no encontrada"))</f>
        <v/>
      </c>
      <c r="D26" s="23"/>
      <c r="E26" s="23"/>
      <c r="F26" s="23"/>
      <c r="G26" s="23"/>
      <c r="H26" s="23"/>
      <c r="I26" s="23"/>
      <c r="J26" s="24"/>
    </row>
    <row r="27" customFormat="false" ht="15" hidden="false" customHeight="false" outlineLevel="0" collapsed="false">
      <c r="A27" s="24"/>
      <c r="B27" s="23"/>
      <c r="C27" s="16" t="str">
        <f aca="false">IF(B27="","",IFERROR(INDEX(Captaciones!$C$5:$C$304,MATCH(B27,Captaciones!$A$5:$A$304,0)),"Ref. no encontrada"))</f>
        <v/>
      </c>
      <c r="D27" s="23"/>
      <c r="E27" s="23"/>
      <c r="F27" s="23"/>
      <c r="G27" s="23"/>
      <c r="H27" s="23"/>
      <c r="I27" s="23"/>
      <c r="J27" s="24"/>
    </row>
    <row r="28" customFormat="false" ht="15" hidden="false" customHeight="false" outlineLevel="0" collapsed="false">
      <c r="A28" s="24"/>
      <c r="B28" s="23"/>
      <c r="C28" s="16" t="str">
        <f aca="false">IF(B28="","",IFERROR(INDEX(Captaciones!$C$5:$C$304,MATCH(B28,Captaciones!$A$5:$A$304,0)),"Ref. no encontrada"))</f>
        <v/>
      </c>
      <c r="D28" s="23"/>
      <c r="E28" s="23"/>
      <c r="F28" s="23"/>
      <c r="G28" s="23"/>
      <c r="H28" s="23"/>
      <c r="I28" s="23"/>
      <c r="J28" s="24"/>
    </row>
    <row r="29" customFormat="false" ht="15" hidden="false" customHeight="false" outlineLevel="0" collapsed="false">
      <c r="A29" s="24"/>
      <c r="B29" s="23"/>
      <c r="C29" s="16" t="str">
        <f aca="false">IF(B29="","",IFERROR(INDEX(Captaciones!$C$5:$C$304,MATCH(B29,Captaciones!$A$5:$A$304,0)),"Ref. no encontrada"))</f>
        <v/>
      </c>
      <c r="D29" s="23"/>
      <c r="E29" s="23"/>
      <c r="F29" s="23"/>
      <c r="G29" s="23"/>
      <c r="H29" s="23"/>
      <c r="I29" s="23"/>
      <c r="J29" s="24"/>
    </row>
    <row r="30" customFormat="false" ht="15" hidden="false" customHeight="false" outlineLevel="0" collapsed="false">
      <c r="A30" s="24"/>
      <c r="B30" s="23"/>
      <c r="C30" s="16" t="str">
        <f aca="false">IF(B30="","",IFERROR(INDEX(Captaciones!$C$5:$C$304,MATCH(B30,Captaciones!$A$5:$A$304,0)),"Ref. no encontrada"))</f>
        <v/>
      </c>
      <c r="D30" s="23"/>
      <c r="E30" s="23"/>
      <c r="F30" s="23"/>
      <c r="G30" s="23"/>
      <c r="H30" s="23"/>
      <c r="I30" s="23"/>
      <c r="J30" s="24"/>
    </row>
    <row r="31" customFormat="false" ht="15" hidden="false" customHeight="false" outlineLevel="0" collapsed="false">
      <c r="A31" s="24"/>
      <c r="B31" s="23"/>
      <c r="C31" s="16" t="str">
        <f aca="false">IF(B31="","",IFERROR(INDEX(Captaciones!$C$5:$C$304,MATCH(B31,Captaciones!$A$5:$A$304,0)),"Ref. no encontrada"))</f>
        <v/>
      </c>
      <c r="D31" s="23"/>
      <c r="E31" s="23"/>
      <c r="F31" s="23"/>
      <c r="G31" s="23"/>
      <c r="H31" s="23"/>
      <c r="I31" s="23"/>
      <c r="J31" s="24"/>
    </row>
    <row r="32" customFormat="false" ht="15" hidden="false" customHeight="false" outlineLevel="0" collapsed="false">
      <c r="A32" s="24"/>
      <c r="B32" s="23"/>
      <c r="C32" s="16" t="str">
        <f aca="false">IF(B32="","",IFERROR(INDEX(Captaciones!$C$5:$C$304,MATCH(B32,Captaciones!$A$5:$A$304,0)),"Ref. no encontrada"))</f>
        <v/>
      </c>
      <c r="D32" s="23"/>
      <c r="E32" s="23"/>
      <c r="F32" s="23"/>
      <c r="G32" s="23"/>
      <c r="H32" s="23"/>
      <c r="I32" s="23"/>
      <c r="J32" s="24"/>
    </row>
    <row r="33" customFormat="false" ht="15" hidden="false" customHeight="false" outlineLevel="0" collapsed="false">
      <c r="A33" s="24"/>
      <c r="B33" s="23"/>
      <c r="C33" s="16" t="str">
        <f aca="false">IF(B33="","",IFERROR(INDEX(Captaciones!$C$5:$C$304,MATCH(B33,Captaciones!$A$5:$A$304,0)),"Ref. no encontrada"))</f>
        <v/>
      </c>
      <c r="D33" s="23"/>
      <c r="E33" s="23"/>
      <c r="F33" s="23"/>
      <c r="G33" s="23"/>
      <c r="H33" s="23"/>
      <c r="I33" s="23"/>
      <c r="J33" s="24"/>
    </row>
    <row r="34" customFormat="false" ht="15" hidden="false" customHeight="false" outlineLevel="0" collapsed="false">
      <c r="A34" s="24"/>
      <c r="B34" s="23"/>
      <c r="C34" s="16" t="str">
        <f aca="false">IF(B34="","",IFERROR(INDEX(Captaciones!$C$5:$C$304,MATCH(B34,Captaciones!$A$5:$A$304,0)),"Ref. no encontrada"))</f>
        <v/>
      </c>
      <c r="D34" s="23"/>
      <c r="E34" s="23"/>
      <c r="F34" s="23"/>
      <c r="G34" s="23"/>
      <c r="H34" s="23"/>
      <c r="I34" s="23"/>
      <c r="J34" s="24"/>
    </row>
    <row r="35" customFormat="false" ht="15" hidden="false" customHeight="false" outlineLevel="0" collapsed="false">
      <c r="A35" s="24"/>
      <c r="B35" s="23"/>
      <c r="C35" s="16" t="str">
        <f aca="false">IF(B35="","",IFERROR(INDEX(Captaciones!$C$5:$C$304,MATCH(B35,Captaciones!$A$5:$A$304,0)),"Ref. no encontrada"))</f>
        <v/>
      </c>
      <c r="D35" s="23"/>
      <c r="E35" s="23"/>
      <c r="F35" s="23"/>
      <c r="G35" s="23"/>
      <c r="H35" s="23"/>
      <c r="I35" s="23"/>
      <c r="J35" s="24"/>
    </row>
    <row r="36" customFormat="false" ht="15" hidden="false" customHeight="false" outlineLevel="0" collapsed="false">
      <c r="A36" s="24"/>
      <c r="B36" s="23"/>
      <c r="C36" s="16" t="str">
        <f aca="false">IF(B36="","",IFERROR(INDEX(Captaciones!$C$5:$C$304,MATCH(B36,Captaciones!$A$5:$A$304,0)),"Ref. no encontrada"))</f>
        <v/>
      </c>
      <c r="D36" s="23"/>
      <c r="E36" s="23"/>
      <c r="F36" s="23"/>
      <c r="G36" s="23"/>
      <c r="H36" s="23"/>
      <c r="I36" s="23"/>
      <c r="J36" s="24"/>
    </row>
    <row r="37" customFormat="false" ht="15" hidden="false" customHeight="false" outlineLevel="0" collapsed="false">
      <c r="A37" s="24"/>
      <c r="B37" s="23"/>
      <c r="C37" s="16" t="str">
        <f aca="false">IF(B37="","",IFERROR(INDEX(Captaciones!$C$5:$C$304,MATCH(B37,Captaciones!$A$5:$A$304,0)),"Ref. no encontrada"))</f>
        <v/>
      </c>
      <c r="D37" s="23"/>
      <c r="E37" s="23"/>
      <c r="F37" s="23"/>
      <c r="G37" s="23"/>
      <c r="H37" s="23"/>
      <c r="I37" s="23"/>
      <c r="J37" s="24"/>
    </row>
    <row r="38" customFormat="false" ht="15" hidden="false" customHeight="false" outlineLevel="0" collapsed="false">
      <c r="A38" s="24"/>
      <c r="B38" s="23"/>
      <c r="C38" s="16" t="str">
        <f aca="false">IF(B38="","",IFERROR(INDEX(Captaciones!$C$5:$C$304,MATCH(B38,Captaciones!$A$5:$A$304,0)),"Ref. no encontrada"))</f>
        <v/>
      </c>
      <c r="D38" s="23"/>
      <c r="E38" s="23"/>
      <c r="F38" s="23"/>
      <c r="G38" s="23"/>
      <c r="H38" s="23"/>
      <c r="I38" s="23"/>
      <c r="J38" s="24"/>
    </row>
    <row r="39" customFormat="false" ht="15" hidden="false" customHeight="false" outlineLevel="0" collapsed="false">
      <c r="A39" s="24"/>
      <c r="B39" s="23"/>
      <c r="C39" s="16" t="str">
        <f aca="false">IF(B39="","",IFERROR(INDEX(Captaciones!$C$5:$C$304,MATCH(B39,Captaciones!$A$5:$A$304,0)),"Ref. no encontrada"))</f>
        <v/>
      </c>
      <c r="D39" s="23"/>
      <c r="E39" s="23"/>
      <c r="F39" s="23"/>
      <c r="G39" s="23"/>
      <c r="H39" s="23"/>
      <c r="I39" s="23"/>
      <c r="J39" s="24"/>
    </row>
    <row r="40" customFormat="false" ht="15" hidden="false" customHeight="false" outlineLevel="0" collapsed="false">
      <c r="A40" s="24"/>
      <c r="B40" s="23"/>
      <c r="C40" s="16" t="str">
        <f aca="false">IF(B40="","",IFERROR(INDEX(Captaciones!$C$5:$C$304,MATCH(B40,Captaciones!$A$5:$A$304,0)),"Ref. no encontrada"))</f>
        <v/>
      </c>
      <c r="D40" s="23"/>
      <c r="E40" s="23"/>
      <c r="F40" s="23"/>
      <c r="G40" s="23"/>
      <c r="H40" s="23"/>
      <c r="I40" s="23"/>
      <c r="J40" s="24"/>
    </row>
    <row r="41" customFormat="false" ht="15" hidden="false" customHeight="false" outlineLevel="0" collapsed="false">
      <c r="A41" s="24"/>
      <c r="B41" s="23"/>
      <c r="C41" s="16" t="str">
        <f aca="false">IF(B41="","",IFERROR(INDEX(Captaciones!$C$5:$C$304,MATCH(B41,Captaciones!$A$5:$A$304,0)),"Ref. no encontrada"))</f>
        <v/>
      </c>
      <c r="D41" s="23"/>
      <c r="E41" s="23"/>
      <c r="F41" s="23"/>
      <c r="G41" s="23"/>
      <c r="H41" s="23"/>
      <c r="I41" s="23"/>
      <c r="J41" s="24"/>
    </row>
    <row r="42" customFormat="false" ht="15" hidden="false" customHeight="false" outlineLevel="0" collapsed="false">
      <c r="A42" s="24"/>
      <c r="B42" s="23"/>
      <c r="C42" s="16" t="str">
        <f aca="false">IF(B42="","",IFERROR(INDEX(Captaciones!$C$5:$C$304,MATCH(B42,Captaciones!$A$5:$A$304,0)),"Ref. no encontrada"))</f>
        <v/>
      </c>
      <c r="D42" s="23"/>
      <c r="E42" s="23"/>
      <c r="F42" s="23"/>
      <c r="G42" s="23"/>
      <c r="H42" s="23"/>
      <c r="I42" s="23"/>
      <c r="J42" s="24"/>
    </row>
    <row r="43" customFormat="false" ht="15" hidden="false" customHeight="false" outlineLevel="0" collapsed="false">
      <c r="A43" s="24"/>
      <c r="B43" s="23"/>
      <c r="C43" s="16" t="str">
        <f aca="false">IF(B43="","",IFERROR(INDEX(Captaciones!$C$5:$C$304,MATCH(B43,Captaciones!$A$5:$A$304,0)),"Ref. no encontrada"))</f>
        <v/>
      </c>
      <c r="D43" s="23"/>
      <c r="E43" s="23"/>
      <c r="F43" s="23"/>
      <c r="G43" s="23"/>
      <c r="H43" s="23"/>
      <c r="I43" s="23"/>
      <c r="J43" s="24"/>
    </row>
    <row r="44" customFormat="false" ht="15" hidden="false" customHeight="false" outlineLevel="0" collapsed="false">
      <c r="A44" s="24"/>
      <c r="B44" s="23"/>
      <c r="C44" s="16" t="str">
        <f aca="false">IF(B44="","",IFERROR(INDEX(Captaciones!$C$5:$C$304,MATCH(B44,Captaciones!$A$5:$A$304,0)),"Ref. no encontrada"))</f>
        <v/>
      </c>
      <c r="D44" s="23"/>
      <c r="E44" s="23"/>
      <c r="F44" s="23"/>
      <c r="G44" s="23"/>
      <c r="H44" s="23"/>
      <c r="I44" s="23"/>
      <c r="J44" s="24"/>
    </row>
    <row r="45" customFormat="false" ht="15" hidden="false" customHeight="false" outlineLevel="0" collapsed="false">
      <c r="A45" s="24"/>
      <c r="B45" s="23"/>
      <c r="C45" s="16" t="str">
        <f aca="false">IF(B45="","",IFERROR(INDEX(Captaciones!$C$5:$C$304,MATCH(B45,Captaciones!$A$5:$A$304,0)),"Ref. no encontrada"))</f>
        <v/>
      </c>
      <c r="D45" s="23"/>
      <c r="E45" s="23"/>
      <c r="F45" s="23"/>
      <c r="G45" s="23"/>
      <c r="H45" s="23"/>
      <c r="I45" s="23"/>
      <c r="J45" s="24"/>
    </row>
    <row r="46" customFormat="false" ht="15" hidden="false" customHeight="false" outlineLevel="0" collapsed="false">
      <c r="A46" s="24"/>
      <c r="B46" s="23"/>
      <c r="C46" s="16" t="str">
        <f aca="false">IF(B46="","",IFERROR(INDEX(Captaciones!$C$5:$C$304,MATCH(B46,Captaciones!$A$5:$A$304,0)),"Ref. no encontrada"))</f>
        <v/>
      </c>
      <c r="D46" s="23"/>
      <c r="E46" s="23"/>
      <c r="F46" s="23"/>
      <c r="G46" s="23"/>
      <c r="H46" s="23"/>
      <c r="I46" s="23"/>
      <c r="J46" s="24"/>
    </row>
    <row r="47" customFormat="false" ht="15" hidden="false" customHeight="false" outlineLevel="0" collapsed="false">
      <c r="A47" s="24"/>
      <c r="B47" s="23"/>
      <c r="C47" s="16" t="str">
        <f aca="false">IF(B47="","",IFERROR(INDEX(Captaciones!$C$5:$C$304,MATCH(B47,Captaciones!$A$5:$A$304,0)),"Ref. no encontrada"))</f>
        <v/>
      </c>
      <c r="D47" s="23"/>
      <c r="E47" s="23"/>
      <c r="F47" s="23"/>
      <c r="G47" s="23"/>
      <c r="H47" s="23"/>
      <c r="I47" s="23"/>
      <c r="J47" s="24"/>
    </row>
    <row r="48" customFormat="false" ht="15" hidden="false" customHeight="false" outlineLevel="0" collapsed="false">
      <c r="A48" s="24"/>
      <c r="B48" s="23"/>
      <c r="C48" s="16" t="str">
        <f aca="false">IF(B48="","",IFERROR(INDEX(Captaciones!$C$5:$C$304,MATCH(B48,Captaciones!$A$5:$A$304,0)),"Ref. no encontrada"))</f>
        <v/>
      </c>
      <c r="D48" s="23"/>
      <c r="E48" s="23"/>
      <c r="F48" s="23"/>
      <c r="G48" s="23"/>
      <c r="H48" s="23"/>
      <c r="I48" s="23"/>
      <c r="J48" s="24"/>
    </row>
    <row r="49" customFormat="false" ht="15" hidden="false" customHeight="false" outlineLevel="0" collapsed="false">
      <c r="A49" s="24"/>
      <c r="B49" s="23"/>
      <c r="C49" s="16" t="str">
        <f aca="false">IF(B49="","",IFERROR(INDEX(Captaciones!$C$5:$C$304,MATCH(B49,Captaciones!$A$5:$A$304,0)),"Ref. no encontrada"))</f>
        <v/>
      </c>
      <c r="D49" s="23"/>
      <c r="E49" s="23"/>
      <c r="F49" s="23"/>
      <c r="G49" s="23"/>
      <c r="H49" s="23"/>
      <c r="I49" s="23"/>
      <c r="J49" s="24"/>
    </row>
    <row r="50" customFormat="false" ht="15" hidden="false" customHeight="false" outlineLevel="0" collapsed="false">
      <c r="A50" s="24"/>
      <c r="B50" s="23"/>
      <c r="C50" s="16" t="str">
        <f aca="false">IF(B50="","",IFERROR(INDEX(Captaciones!$C$5:$C$304,MATCH(B50,Captaciones!$A$5:$A$304,0)),"Ref. no encontrada"))</f>
        <v/>
      </c>
      <c r="D50" s="23"/>
      <c r="E50" s="23"/>
      <c r="F50" s="23"/>
      <c r="G50" s="23"/>
      <c r="H50" s="23"/>
      <c r="I50" s="23"/>
      <c r="J50" s="24"/>
    </row>
    <row r="51" customFormat="false" ht="15" hidden="false" customHeight="false" outlineLevel="0" collapsed="false">
      <c r="A51" s="24"/>
      <c r="B51" s="23"/>
      <c r="C51" s="16" t="str">
        <f aca="false">IF(B51="","",IFERROR(INDEX(Captaciones!$C$5:$C$304,MATCH(B51,Captaciones!$A$5:$A$304,0)),"Ref. no encontrada"))</f>
        <v/>
      </c>
      <c r="D51" s="23"/>
      <c r="E51" s="23"/>
      <c r="F51" s="23"/>
      <c r="G51" s="23"/>
      <c r="H51" s="23"/>
      <c r="I51" s="23"/>
      <c r="J51" s="24"/>
    </row>
    <row r="52" customFormat="false" ht="15" hidden="false" customHeight="false" outlineLevel="0" collapsed="false">
      <c r="A52" s="24"/>
      <c r="B52" s="23"/>
      <c r="C52" s="16" t="str">
        <f aca="false">IF(B52="","",IFERROR(INDEX(Captaciones!$C$5:$C$304,MATCH(B52,Captaciones!$A$5:$A$304,0)),"Ref. no encontrada"))</f>
        <v/>
      </c>
      <c r="D52" s="23"/>
      <c r="E52" s="23"/>
      <c r="F52" s="23"/>
      <c r="G52" s="23"/>
      <c r="H52" s="23"/>
      <c r="I52" s="23"/>
      <c r="J52" s="24"/>
    </row>
    <row r="53" customFormat="false" ht="15" hidden="false" customHeight="false" outlineLevel="0" collapsed="false">
      <c r="A53" s="24"/>
      <c r="B53" s="23"/>
      <c r="C53" s="16" t="str">
        <f aca="false">IF(B53="","",IFERROR(INDEX(Captaciones!$C$5:$C$304,MATCH(B53,Captaciones!$A$5:$A$304,0)),"Ref. no encontrada"))</f>
        <v/>
      </c>
      <c r="D53" s="23"/>
      <c r="E53" s="23"/>
      <c r="F53" s="23"/>
      <c r="G53" s="23"/>
      <c r="H53" s="23"/>
      <c r="I53" s="23"/>
      <c r="J53" s="24"/>
    </row>
    <row r="54" customFormat="false" ht="15" hidden="false" customHeight="false" outlineLevel="0" collapsed="false">
      <c r="A54" s="24"/>
      <c r="B54" s="23"/>
      <c r="C54" s="16" t="str">
        <f aca="false">IF(B54="","",IFERROR(INDEX(Captaciones!$C$5:$C$304,MATCH(B54,Captaciones!$A$5:$A$304,0)),"Ref. no encontrada"))</f>
        <v/>
      </c>
      <c r="D54" s="23"/>
      <c r="E54" s="23"/>
      <c r="F54" s="23"/>
      <c r="G54" s="23"/>
      <c r="H54" s="23"/>
      <c r="I54" s="23"/>
      <c r="J54" s="24"/>
    </row>
    <row r="55" customFormat="false" ht="15" hidden="false" customHeight="false" outlineLevel="0" collapsed="false">
      <c r="A55" s="24"/>
      <c r="B55" s="23"/>
      <c r="C55" s="16" t="str">
        <f aca="false">IF(B55="","",IFERROR(INDEX(Captaciones!$C$5:$C$304,MATCH(B55,Captaciones!$A$5:$A$304,0)),"Ref. no encontrada"))</f>
        <v/>
      </c>
      <c r="D55" s="23"/>
      <c r="E55" s="23"/>
      <c r="F55" s="23"/>
      <c r="G55" s="23"/>
      <c r="H55" s="23"/>
      <c r="I55" s="23"/>
      <c r="J55" s="24"/>
    </row>
    <row r="56" customFormat="false" ht="15" hidden="false" customHeight="false" outlineLevel="0" collapsed="false">
      <c r="A56" s="24"/>
      <c r="B56" s="23"/>
      <c r="C56" s="16" t="str">
        <f aca="false">IF(B56="","",IFERROR(INDEX(Captaciones!$C$5:$C$304,MATCH(B56,Captaciones!$A$5:$A$304,0)),"Ref. no encontrada"))</f>
        <v/>
      </c>
      <c r="D56" s="23"/>
      <c r="E56" s="23"/>
      <c r="F56" s="23"/>
      <c r="G56" s="23"/>
      <c r="H56" s="23"/>
      <c r="I56" s="23"/>
      <c r="J56" s="24"/>
    </row>
    <row r="57" customFormat="false" ht="15" hidden="false" customHeight="false" outlineLevel="0" collapsed="false">
      <c r="A57" s="24"/>
      <c r="B57" s="23"/>
      <c r="C57" s="16" t="str">
        <f aca="false">IF(B57="","",IFERROR(INDEX(Captaciones!$C$5:$C$304,MATCH(B57,Captaciones!$A$5:$A$304,0)),"Ref. no encontrada"))</f>
        <v/>
      </c>
      <c r="D57" s="23"/>
      <c r="E57" s="23"/>
      <c r="F57" s="23"/>
      <c r="G57" s="23"/>
      <c r="H57" s="23"/>
      <c r="I57" s="23"/>
      <c r="J57" s="24"/>
    </row>
    <row r="58" customFormat="false" ht="15" hidden="false" customHeight="false" outlineLevel="0" collapsed="false">
      <c r="A58" s="24"/>
      <c r="B58" s="23"/>
      <c r="C58" s="16" t="str">
        <f aca="false">IF(B58="","",IFERROR(INDEX(Captaciones!$C$5:$C$304,MATCH(B58,Captaciones!$A$5:$A$304,0)),"Ref. no encontrada"))</f>
        <v/>
      </c>
      <c r="D58" s="23"/>
      <c r="E58" s="23"/>
      <c r="F58" s="23"/>
      <c r="G58" s="23"/>
      <c r="H58" s="23"/>
      <c r="I58" s="23"/>
      <c r="J58" s="24"/>
    </row>
    <row r="59" customFormat="false" ht="15" hidden="false" customHeight="false" outlineLevel="0" collapsed="false">
      <c r="A59" s="24"/>
      <c r="B59" s="23"/>
      <c r="C59" s="16" t="str">
        <f aca="false">IF(B59="","",IFERROR(INDEX(Captaciones!$C$5:$C$304,MATCH(B59,Captaciones!$A$5:$A$304,0)),"Ref. no encontrada"))</f>
        <v/>
      </c>
      <c r="D59" s="23"/>
      <c r="E59" s="23"/>
      <c r="F59" s="23"/>
      <c r="G59" s="23"/>
      <c r="H59" s="23"/>
      <c r="I59" s="23"/>
      <c r="J59" s="24"/>
    </row>
    <row r="60" customFormat="false" ht="15" hidden="false" customHeight="false" outlineLevel="0" collapsed="false">
      <c r="A60" s="24"/>
      <c r="B60" s="23"/>
      <c r="C60" s="16" t="str">
        <f aca="false">IF(B60="","",IFERROR(INDEX(Captaciones!$C$5:$C$304,MATCH(B60,Captaciones!$A$5:$A$304,0)),"Ref. no encontrada"))</f>
        <v/>
      </c>
      <c r="D60" s="23"/>
      <c r="E60" s="23"/>
      <c r="F60" s="23"/>
      <c r="G60" s="23"/>
      <c r="H60" s="23"/>
      <c r="I60" s="23"/>
      <c r="J60" s="24"/>
    </row>
    <row r="61" customFormat="false" ht="15" hidden="false" customHeight="false" outlineLevel="0" collapsed="false">
      <c r="A61" s="24"/>
      <c r="B61" s="23"/>
      <c r="C61" s="16" t="str">
        <f aca="false">IF(B61="","",IFERROR(INDEX(Captaciones!$C$5:$C$304,MATCH(B61,Captaciones!$A$5:$A$304,0)),"Ref. no encontrada"))</f>
        <v/>
      </c>
      <c r="D61" s="23"/>
      <c r="E61" s="23"/>
      <c r="F61" s="23"/>
      <c r="G61" s="23"/>
      <c r="H61" s="23"/>
      <c r="I61" s="23"/>
      <c r="J61" s="24"/>
    </row>
    <row r="62" customFormat="false" ht="15" hidden="false" customHeight="false" outlineLevel="0" collapsed="false">
      <c r="A62" s="24"/>
      <c r="B62" s="23"/>
      <c r="C62" s="16" t="str">
        <f aca="false">IF(B62="","",IFERROR(INDEX(Captaciones!$C$5:$C$304,MATCH(B62,Captaciones!$A$5:$A$304,0)),"Ref. no encontrada"))</f>
        <v/>
      </c>
      <c r="D62" s="23"/>
      <c r="E62" s="23"/>
      <c r="F62" s="23"/>
      <c r="G62" s="23"/>
      <c r="H62" s="23"/>
      <c r="I62" s="23"/>
      <c r="J62" s="24"/>
    </row>
    <row r="63" customFormat="false" ht="15" hidden="false" customHeight="false" outlineLevel="0" collapsed="false">
      <c r="A63" s="24"/>
      <c r="B63" s="23"/>
      <c r="C63" s="16" t="str">
        <f aca="false">IF(B63="","",IFERROR(INDEX(Captaciones!$C$5:$C$304,MATCH(B63,Captaciones!$A$5:$A$304,0)),"Ref. no encontrada"))</f>
        <v/>
      </c>
      <c r="D63" s="23"/>
      <c r="E63" s="23"/>
      <c r="F63" s="23"/>
      <c r="G63" s="23"/>
      <c r="H63" s="23"/>
      <c r="I63" s="23"/>
      <c r="J63" s="24"/>
    </row>
    <row r="64" customFormat="false" ht="15" hidden="false" customHeight="false" outlineLevel="0" collapsed="false">
      <c r="A64" s="24"/>
      <c r="B64" s="23"/>
      <c r="C64" s="16" t="str">
        <f aca="false">IF(B64="","",IFERROR(INDEX(Captaciones!$C$5:$C$304,MATCH(B64,Captaciones!$A$5:$A$304,0)),"Ref. no encontrada"))</f>
        <v/>
      </c>
      <c r="D64" s="23"/>
      <c r="E64" s="23"/>
      <c r="F64" s="23"/>
      <c r="G64" s="23"/>
      <c r="H64" s="23"/>
      <c r="I64" s="23"/>
      <c r="J64" s="24"/>
    </row>
    <row r="65" customFormat="false" ht="15" hidden="false" customHeight="false" outlineLevel="0" collapsed="false">
      <c r="A65" s="24"/>
      <c r="B65" s="23"/>
      <c r="C65" s="16" t="str">
        <f aca="false">IF(B65="","",IFERROR(INDEX(Captaciones!$C$5:$C$304,MATCH(B65,Captaciones!$A$5:$A$304,0)),"Ref. no encontrada"))</f>
        <v/>
      </c>
      <c r="D65" s="23"/>
      <c r="E65" s="23"/>
      <c r="F65" s="23"/>
      <c r="G65" s="23"/>
      <c r="H65" s="23"/>
      <c r="I65" s="23"/>
      <c r="J65" s="24"/>
    </row>
    <row r="66" customFormat="false" ht="15" hidden="false" customHeight="false" outlineLevel="0" collapsed="false">
      <c r="A66" s="24"/>
      <c r="B66" s="23"/>
      <c r="C66" s="16" t="str">
        <f aca="false">IF(B66="","",IFERROR(INDEX(Captaciones!$C$5:$C$304,MATCH(B66,Captaciones!$A$5:$A$304,0)),"Ref. no encontrada"))</f>
        <v/>
      </c>
      <c r="D66" s="23"/>
      <c r="E66" s="23"/>
      <c r="F66" s="23"/>
      <c r="G66" s="23"/>
      <c r="H66" s="23"/>
      <c r="I66" s="23"/>
      <c r="J66" s="24"/>
    </row>
    <row r="67" customFormat="false" ht="15" hidden="false" customHeight="false" outlineLevel="0" collapsed="false">
      <c r="A67" s="24"/>
      <c r="B67" s="23"/>
      <c r="C67" s="16" t="str">
        <f aca="false">IF(B67="","",IFERROR(INDEX(Captaciones!$C$5:$C$304,MATCH(B67,Captaciones!$A$5:$A$304,0)),"Ref. no encontrada"))</f>
        <v/>
      </c>
      <c r="D67" s="23"/>
      <c r="E67" s="23"/>
      <c r="F67" s="23"/>
      <c r="G67" s="23"/>
      <c r="H67" s="23"/>
      <c r="I67" s="23"/>
      <c r="J67" s="24"/>
    </row>
    <row r="68" customFormat="false" ht="15" hidden="false" customHeight="false" outlineLevel="0" collapsed="false">
      <c r="A68" s="24"/>
      <c r="B68" s="23"/>
      <c r="C68" s="16" t="str">
        <f aca="false">IF(B68="","",IFERROR(INDEX(Captaciones!$C$5:$C$304,MATCH(B68,Captaciones!$A$5:$A$304,0)),"Ref. no encontrada"))</f>
        <v/>
      </c>
      <c r="D68" s="23"/>
      <c r="E68" s="23"/>
      <c r="F68" s="23"/>
      <c r="G68" s="23"/>
      <c r="H68" s="23"/>
      <c r="I68" s="23"/>
      <c r="J68" s="24"/>
    </row>
    <row r="69" customFormat="false" ht="15" hidden="false" customHeight="false" outlineLevel="0" collapsed="false">
      <c r="A69" s="24"/>
      <c r="B69" s="23"/>
      <c r="C69" s="16" t="str">
        <f aca="false">IF(B69="","",IFERROR(INDEX(Captaciones!$C$5:$C$304,MATCH(B69,Captaciones!$A$5:$A$304,0)),"Ref. no encontrada"))</f>
        <v/>
      </c>
      <c r="D69" s="23"/>
      <c r="E69" s="23"/>
      <c r="F69" s="23"/>
      <c r="G69" s="23"/>
      <c r="H69" s="23"/>
      <c r="I69" s="23"/>
      <c r="J69" s="24"/>
    </row>
    <row r="70" customFormat="false" ht="15" hidden="false" customHeight="false" outlineLevel="0" collapsed="false">
      <c r="A70" s="24"/>
      <c r="B70" s="23"/>
      <c r="C70" s="16" t="str">
        <f aca="false">IF(B70="","",IFERROR(INDEX(Captaciones!$C$5:$C$304,MATCH(B70,Captaciones!$A$5:$A$304,0)),"Ref. no encontrada"))</f>
        <v/>
      </c>
      <c r="D70" s="23"/>
      <c r="E70" s="23"/>
      <c r="F70" s="23"/>
      <c r="G70" s="23"/>
      <c r="H70" s="23"/>
      <c r="I70" s="23"/>
      <c r="J70" s="24"/>
    </row>
    <row r="71" customFormat="false" ht="15" hidden="false" customHeight="false" outlineLevel="0" collapsed="false">
      <c r="A71" s="24"/>
      <c r="B71" s="23"/>
      <c r="C71" s="16" t="str">
        <f aca="false">IF(B71="","",IFERROR(INDEX(Captaciones!$C$5:$C$304,MATCH(B71,Captaciones!$A$5:$A$304,0)),"Ref. no encontrada"))</f>
        <v/>
      </c>
      <c r="D71" s="23"/>
      <c r="E71" s="23"/>
      <c r="F71" s="23"/>
      <c r="G71" s="23"/>
      <c r="H71" s="23"/>
      <c r="I71" s="23"/>
      <c r="J71" s="24"/>
    </row>
    <row r="72" customFormat="false" ht="15" hidden="false" customHeight="false" outlineLevel="0" collapsed="false">
      <c r="A72" s="24"/>
      <c r="B72" s="23"/>
      <c r="C72" s="16" t="str">
        <f aca="false">IF(B72="","",IFERROR(INDEX(Captaciones!$C$5:$C$304,MATCH(B72,Captaciones!$A$5:$A$304,0)),"Ref. no encontrada"))</f>
        <v/>
      </c>
      <c r="D72" s="23"/>
      <c r="E72" s="23"/>
      <c r="F72" s="23"/>
      <c r="G72" s="23"/>
      <c r="H72" s="23"/>
      <c r="I72" s="23"/>
      <c r="J72" s="24"/>
    </row>
    <row r="73" customFormat="false" ht="15" hidden="false" customHeight="false" outlineLevel="0" collapsed="false">
      <c r="A73" s="24"/>
      <c r="B73" s="23"/>
      <c r="C73" s="16" t="str">
        <f aca="false">IF(B73="","",IFERROR(INDEX(Captaciones!$C$5:$C$304,MATCH(B73,Captaciones!$A$5:$A$304,0)),"Ref. no encontrada"))</f>
        <v/>
      </c>
      <c r="D73" s="23"/>
      <c r="E73" s="23"/>
      <c r="F73" s="23"/>
      <c r="G73" s="23"/>
      <c r="H73" s="23"/>
      <c r="I73" s="23"/>
      <c r="J73" s="24"/>
    </row>
    <row r="74" customFormat="false" ht="15" hidden="false" customHeight="false" outlineLevel="0" collapsed="false">
      <c r="A74" s="24"/>
      <c r="B74" s="23"/>
      <c r="C74" s="16" t="str">
        <f aca="false">IF(B74="","",IFERROR(INDEX(Captaciones!$C$5:$C$304,MATCH(B74,Captaciones!$A$5:$A$304,0)),"Ref. no encontrada"))</f>
        <v/>
      </c>
      <c r="D74" s="23"/>
      <c r="E74" s="23"/>
      <c r="F74" s="23"/>
      <c r="G74" s="23"/>
      <c r="H74" s="23"/>
      <c r="I74" s="23"/>
      <c r="J74" s="24"/>
    </row>
    <row r="75" customFormat="false" ht="15" hidden="false" customHeight="false" outlineLevel="0" collapsed="false">
      <c r="A75" s="24"/>
      <c r="B75" s="23"/>
      <c r="C75" s="16" t="str">
        <f aca="false">IF(B75="","",IFERROR(INDEX(Captaciones!$C$5:$C$304,MATCH(B75,Captaciones!$A$5:$A$304,0)),"Ref. no encontrada"))</f>
        <v/>
      </c>
      <c r="D75" s="23"/>
      <c r="E75" s="23"/>
      <c r="F75" s="23"/>
      <c r="G75" s="23"/>
      <c r="H75" s="23"/>
      <c r="I75" s="23"/>
      <c r="J75" s="24"/>
    </row>
    <row r="76" customFormat="false" ht="15" hidden="false" customHeight="false" outlineLevel="0" collapsed="false">
      <c r="A76" s="24"/>
      <c r="B76" s="23"/>
      <c r="C76" s="16" t="str">
        <f aca="false">IF(B76="","",IFERROR(INDEX(Captaciones!$C$5:$C$304,MATCH(B76,Captaciones!$A$5:$A$304,0)),"Ref. no encontrada"))</f>
        <v/>
      </c>
      <c r="D76" s="23"/>
      <c r="E76" s="23"/>
      <c r="F76" s="23"/>
      <c r="G76" s="23"/>
      <c r="H76" s="23"/>
      <c r="I76" s="23"/>
      <c r="J76" s="24"/>
    </row>
    <row r="77" customFormat="false" ht="15" hidden="false" customHeight="false" outlineLevel="0" collapsed="false">
      <c r="A77" s="24"/>
      <c r="B77" s="23"/>
      <c r="C77" s="16" t="str">
        <f aca="false">IF(B77="","",IFERROR(INDEX(Captaciones!$C$5:$C$304,MATCH(B77,Captaciones!$A$5:$A$304,0)),"Ref. no encontrada"))</f>
        <v/>
      </c>
      <c r="D77" s="23"/>
      <c r="E77" s="23"/>
      <c r="F77" s="23"/>
      <c r="G77" s="23"/>
      <c r="H77" s="23"/>
      <c r="I77" s="23"/>
      <c r="J77" s="24"/>
    </row>
    <row r="78" customFormat="false" ht="15" hidden="false" customHeight="false" outlineLevel="0" collapsed="false">
      <c r="A78" s="24"/>
      <c r="B78" s="23"/>
      <c r="C78" s="16" t="str">
        <f aca="false">IF(B78="","",IFERROR(INDEX(Captaciones!$C$5:$C$304,MATCH(B78,Captaciones!$A$5:$A$304,0)),"Ref. no encontrada"))</f>
        <v/>
      </c>
      <c r="D78" s="23"/>
      <c r="E78" s="23"/>
      <c r="F78" s="23"/>
      <c r="G78" s="23"/>
      <c r="H78" s="23"/>
      <c r="I78" s="23"/>
      <c r="J78" s="24"/>
    </row>
    <row r="79" customFormat="false" ht="15" hidden="false" customHeight="false" outlineLevel="0" collapsed="false">
      <c r="A79" s="24"/>
      <c r="B79" s="23"/>
      <c r="C79" s="16" t="str">
        <f aca="false">IF(B79="","",IFERROR(INDEX(Captaciones!$C$5:$C$304,MATCH(B79,Captaciones!$A$5:$A$304,0)),"Ref. no encontrada"))</f>
        <v/>
      </c>
      <c r="D79" s="23"/>
      <c r="E79" s="23"/>
      <c r="F79" s="23"/>
      <c r="G79" s="23"/>
      <c r="H79" s="23"/>
      <c r="I79" s="23"/>
      <c r="J79" s="24"/>
    </row>
    <row r="80" customFormat="false" ht="15" hidden="false" customHeight="false" outlineLevel="0" collapsed="false">
      <c r="A80" s="24"/>
      <c r="B80" s="23"/>
      <c r="C80" s="16" t="str">
        <f aca="false">IF(B80="","",IFERROR(INDEX(Captaciones!$C$5:$C$304,MATCH(B80,Captaciones!$A$5:$A$304,0)),"Ref. no encontrada"))</f>
        <v/>
      </c>
      <c r="D80" s="23"/>
      <c r="E80" s="23"/>
      <c r="F80" s="23"/>
      <c r="G80" s="23"/>
      <c r="H80" s="23"/>
      <c r="I80" s="23"/>
      <c r="J80" s="24"/>
    </row>
    <row r="81" customFormat="false" ht="15" hidden="false" customHeight="false" outlineLevel="0" collapsed="false">
      <c r="A81" s="24"/>
      <c r="B81" s="23"/>
      <c r="C81" s="16" t="str">
        <f aca="false">IF(B81="","",IFERROR(INDEX(Captaciones!$C$5:$C$304,MATCH(B81,Captaciones!$A$5:$A$304,0)),"Ref. no encontrada"))</f>
        <v/>
      </c>
      <c r="D81" s="23"/>
      <c r="E81" s="23"/>
      <c r="F81" s="23"/>
      <c r="G81" s="23"/>
      <c r="H81" s="23"/>
      <c r="I81" s="23"/>
      <c r="J81" s="24"/>
    </row>
    <row r="82" customFormat="false" ht="15" hidden="false" customHeight="false" outlineLevel="0" collapsed="false">
      <c r="A82" s="24"/>
      <c r="B82" s="23"/>
      <c r="C82" s="16" t="str">
        <f aca="false">IF(B82="","",IFERROR(INDEX(Captaciones!$C$5:$C$304,MATCH(B82,Captaciones!$A$5:$A$304,0)),"Ref. no encontrada"))</f>
        <v/>
      </c>
      <c r="D82" s="23"/>
      <c r="E82" s="23"/>
      <c r="F82" s="23"/>
      <c r="G82" s="23"/>
      <c r="H82" s="23"/>
      <c r="I82" s="23"/>
      <c r="J82" s="24"/>
    </row>
    <row r="83" customFormat="false" ht="15" hidden="false" customHeight="false" outlineLevel="0" collapsed="false">
      <c r="A83" s="24"/>
      <c r="B83" s="23"/>
      <c r="C83" s="16" t="str">
        <f aca="false">IF(B83="","",IFERROR(INDEX(Captaciones!$C$5:$C$304,MATCH(B83,Captaciones!$A$5:$A$304,0)),"Ref. no encontrada"))</f>
        <v/>
      </c>
      <c r="D83" s="23"/>
      <c r="E83" s="23"/>
      <c r="F83" s="23"/>
      <c r="G83" s="23"/>
      <c r="H83" s="23"/>
      <c r="I83" s="23"/>
      <c r="J83" s="24"/>
    </row>
    <row r="84" customFormat="false" ht="15" hidden="false" customHeight="false" outlineLevel="0" collapsed="false">
      <c r="A84" s="24"/>
      <c r="B84" s="23"/>
      <c r="C84" s="16" t="str">
        <f aca="false">IF(B84="","",IFERROR(INDEX(Captaciones!$C$5:$C$304,MATCH(B84,Captaciones!$A$5:$A$304,0)),"Ref. no encontrada"))</f>
        <v/>
      </c>
      <c r="D84" s="23"/>
      <c r="E84" s="23"/>
      <c r="F84" s="23"/>
      <c r="G84" s="23"/>
      <c r="H84" s="23"/>
      <c r="I84" s="23"/>
      <c r="J84" s="24"/>
    </row>
    <row r="85" customFormat="false" ht="15" hidden="false" customHeight="false" outlineLevel="0" collapsed="false">
      <c r="A85" s="24"/>
      <c r="B85" s="23"/>
      <c r="C85" s="16" t="str">
        <f aca="false">IF(B85="","",IFERROR(INDEX(Captaciones!$C$5:$C$304,MATCH(B85,Captaciones!$A$5:$A$304,0)),"Ref. no encontrada"))</f>
        <v/>
      </c>
      <c r="D85" s="23"/>
      <c r="E85" s="23"/>
      <c r="F85" s="23"/>
      <c r="G85" s="23"/>
      <c r="H85" s="23"/>
      <c r="I85" s="23"/>
      <c r="J85" s="24"/>
    </row>
    <row r="86" customFormat="false" ht="15" hidden="false" customHeight="false" outlineLevel="0" collapsed="false">
      <c r="A86" s="24"/>
      <c r="B86" s="23"/>
      <c r="C86" s="16" t="str">
        <f aca="false">IF(B86="","",IFERROR(INDEX(Captaciones!$C$5:$C$304,MATCH(B86,Captaciones!$A$5:$A$304,0)),"Ref. no encontrada"))</f>
        <v/>
      </c>
      <c r="D86" s="23"/>
      <c r="E86" s="23"/>
      <c r="F86" s="23"/>
      <c r="G86" s="23"/>
      <c r="H86" s="23"/>
      <c r="I86" s="23"/>
      <c r="J86" s="24"/>
    </row>
    <row r="87" customFormat="false" ht="15" hidden="false" customHeight="false" outlineLevel="0" collapsed="false">
      <c r="A87" s="24"/>
      <c r="B87" s="23"/>
      <c r="C87" s="16" t="str">
        <f aca="false">IF(B87="","",IFERROR(INDEX(Captaciones!$C$5:$C$304,MATCH(B87,Captaciones!$A$5:$A$304,0)),"Ref. no encontrada"))</f>
        <v/>
      </c>
      <c r="D87" s="23"/>
      <c r="E87" s="23"/>
      <c r="F87" s="23"/>
      <c r="G87" s="23"/>
      <c r="H87" s="23"/>
      <c r="I87" s="23"/>
      <c r="J87" s="24"/>
    </row>
    <row r="88" customFormat="false" ht="15" hidden="false" customHeight="false" outlineLevel="0" collapsed="false">
      <c r="A88" s="24"/>
      <c r="B88" s="23"/>
      <c r="C88" s="16" t="str">
        <f aca="false">IF(B88="","",IFERROR(INDEX(Captaciones!$C$5:$C$304,MATCH(B88,Captaciones!$A$5:$A$304,0)),"Ref. no encontrada"))</f>
        <v/>
      </c>
      <c r="D88" s="23"/>
      <c r="E88" s="23"/>
      <c r="F88" s="23"/>
      <c r="G88" s="23"/>
      <c r="H88" s="23"/>
      <c r="I88" s="23"/>
      <c r="J88" s="24"/>
    </row>
    <row r="89" customFormat="false" ht="15" hidden="false" customHeight="false" outlineLevel="0" collapsed="false">
      <c r="A89" s="24"/>
      <c r="B89" s="23"/>
      <c r="C89" s="16" t="str">
        <f aca="false">IF(B89="","",IFERROR(INDEX(Captaciones!$C$5:$C$304,MATCH(B89,Captaciones!$A$5:$A$304,0)),"Ref. no encontrada"))</f>
        <v/>
      </c>
      <c r="D89" s="23"/>
      <c r="E89" s="23"/>
      <c r="F89" s="23"/>
      <c r="G89" s="23"/>
      <c r="H89" s="23"/>
      <c r="I89" s="23"/>
      <c r="J89" s="24"/>
    </row>
    <row r="90" customFormat="false" ht="15" hidden="false" customHeight="false" outlineLevel="0" collapsed="false">
      <c r="A90" s="24"/>
      <c r="B90" s="23"/>
      <c r="C90" s="16" t="str">
        <f aca="false">IF(B90="","",IFERROR(INDEX(Captaciones!$C$5:$C$304,MATCH(B90,Captaciones!$A$5:$A$304,0)),"Ref. no encontrada"))</f>
        <v/>
      </c>
      <c r="D90" s="23"/>
      <c r="E90" s="23"/>
      <c r="F90" s="23"/>
      <c r="G90" s="23"/>
      <c r="H90" s="23"/>
      <c r="I90" s="23"/>
      <c r="J90" s="24"/>
    </row>
    <row r="91" customFormat="false" ht="15" hidden="false" customHeight="false" outlineLevel="0" collapsed="false">
      <c r="A91" s="24"/>
      <c r="B91" s="23"/>
      <c r="C91" s="16" t="str">
        <f aca="false">IF(B91="","",IFERROR(INDEX(Captaciones!$C$5:$C$304,MATCH(B91,Captaciones!$A$5:$A$304,0)),"Ref. no encontrada"))</f>
        <v/>
      </c>
      <c r="D91" s="23"/>
      <c r="E91" s="23"/>
      <c r="F91" s="23"/>
      <c r="G91" s="23"/>
      <c r="H91" s="23"/>
      <c r="I91" s="23"/>
      <c r="J91" s="24"/>
    </row>
    <row r="92" customFormat="false" ht="15" hidden="false" customHeight="false" outlineLevel="0" collapsed="false">
      <c r="A92" s="24"/>
      <c r="B92" s="23"/>
      <c r="C92" s="16" t="str">
        <f aca="false">IF(B92="","",IFERROR(INDEX(Captaciones!$C$5:$C$304,MATCH(B92,Captaciones!$A$5:$A$304,0)),"Ref. no encontrada"))</f>
        <v/>
      </c>
      <c r="D92" s="23"/>
      <c r="E92" s="23"/>
      <c r="F92" s="23"/>
      <c r="G92" s="23"/>
      <c r="H92" s="23"/>
      <c r="I92" s="23"/>
      <c r="J92" s="24"/>
    </row>
    <row r="93" customFormat="false" ht="15" hidden="false" customHeight="false" outlineLevel="0" collapsed="false">
      <c r="A93" s="24"/>
      <c r="B93" s="23"/>
      <c r="C93" s="16" t="str">
        <f aca="false">IF(B93="","",IFERROR(INDEX(Captaciones!$C$5:$C$304,MATCH(B93,Captaciones!$A$5:$A$304,0)),"Ref. no encontrada"))</f>
        <v/>
      </c>
      <c r="D93" s="23"/>
      <c r="E93" s="23"/>
      <c r="F93" s="23"/>
      <c r="G93" s="23"/>
      <c r="H93" s="23"/>
      <c r="I93" s="23"/>
      <c r="J93" s="24"/>
    </row>
    <row r="94" customFormat="false" ht="15" hidden="false" customHeight="false" outlineLevel="0" collapsed="false">
      <c r="A94" s="24"/>
      <c r="B94" s="23"/>
      <c r="C94" s="16" t="str">
        <f aca="false">IF(B94="","",IFERROR(INDEX(Captaciones!$C$5:$C$304,MATCH(B94,Captaciones!$A$5:$A$304,0)),"Ref. no encontrada"))</f>
        <v/>
      </c>
      <c r="D94" s="23"/>
      <c r="E94" s="23"/>
      <c r="F94" s="23"/>
      <c r="G94" s="23"/>
      <c r="H94" s="23"/>
      <c r="I94" s="23"/>
      <c r="J94" s="24"/>
    </row>
    <row r="95" customFormat="false" ht="15" hidden="false" customHeight="false" outlineLevel="0" collapsed="false">
      <c r="A95" s="24"/>
      <c r="B95" s="23"/>
      <c r="C95" s="16" t="str">
        <f aca="false">IF(B95="","",IFERROR(INDEX(Captaciones!$C$5:$C$304,MATCH(B95,Captaciones!$A$5:$A$304,0)),"Ref. no encontrada"))</f>
        <v/>
      </c>
      <c r="D95" s="23"/>
      <c r="E95" s="23"/>
      <c r="F95" s="23"/>
      <c r="G95" s="23"/>
      <c r="H95" s="23"/>
      <c r="I95" s="23"/>
      <c r="J95" s="24"/>
    </row>
    <row r="96" customFormat="false" ht="15" hidden="false" customHeight="false" outlineLevel="0" collapsed="false">
      <c r="A96" s="24"/>
      <c r="B96" s="23"/>
      <c r="C96" s="16" t="str">
        <f aca="false">IF(B96="","",IFERROR(INDEX(Captaciones!$C$5:$C$304,MATCH(B96,Captaciones!$A$5:$A$304,0)),"Ref. no encontrada"))</f>
        <v/>
      </c>
      <c r="D96" s="23"/>
      <c r="E96" s="23"/>
      <c r="F96" s="23"/>
      <c r="G96" s="23"/>
      <c r="H96" s="23"/>
      <c r="I96" s="23"/>
      <c r="J96" s="24"/>
    </row>
    <row r="97" customFormat="false" ht="15" hidden="false" customHeight="false" outlineLevel="0" collapsed="false">
      <c r="A97" s="24"/>
      <c r="B97" s="23"/>
      <c r="C97" s="16" t="str">
        <f aca="false">IF(B97="","",IFERROR(INDEX(Captaciones!$C$5:$C$304,MATCH(B97,Captaciones!$A$5:$A$304,0)),"Ref. no encontrada"))</f>
        <v/>
      </c>
      <c r="D97" s="23"/>
      <c r="E97" s="23"/>
      <c r="F97" s="23"/>
      <c r="G97" s="23"/>
      <c r="H97" s="23"/>
      <c r="I97" s="23"/>
      <c r="J97" s="24"/>
    </row>
    <row r="98" customFormat="false" ht="15" hidden="false" customHeight="false" outlineLevel="0" collapsed="false">
      <c r="A98" s="24"/>
      <c r="B98" s="23"/>
      <c r="C98" s="16" t="str">
        <f aca="false">IF(B98="","",IFERROR(INDEX(Captaciones!$C$5:$C$304,MATCH(B98,Captaciones!$A$5:$A$304,0)),"Ref. no encontrada"))</f>
        <v/>
      </c>
      <c r="D98" s="23"/>
      <c r="E98" s="23"/>
      <c r="F98" s="23"/>
      <c r="G98" s="23"/>
      <c r="H98" s="23"/>
      <c r="I98" s="23"/>
      <c r="J98" s="24"/>
    </row>
    <row r="99" customFormat="false" ht="15" hidden="false" customHeight="false" outlineLevel="0" collapsed="false">
      <c r="A99" s="24"/>
      <c r="B99" s="23"/>
      <c r="C99" s="16" t="str">
        <f aca="false">IF(B99="","",IFERROR(INDEX(Captaciones!$C$5:$C$304,MATCH(B99,Captaciones!$A$5:$A$304,0)),"Ref. no encontrada"))</f>
        <v/>
      </c>
      <c r="D99" s="23"/>
      <c r="E99" s="23"/>
      <c r="F99" s="23"/>
      <c r="G99" s="23"/>
      <c r="H99" s="23"/>
      <c r="I99" s="23"/>
      <c r="J99" s="24"/>
    </row>
    <row r="100" customFormat="false" ht="15" hidden="false" customHeight="false" outlineLevel="0" collapsed="false">
      <c r="A100" s="24"/>
      <c r="B100" s="23"/>
      <c r="C100" s="16" t="str">
        <f aca="false">IF(B100="","",IFERROR(INDEX(Captaciones!$C$5:$C$304,MATCH(B100,Captaciones!$A$5:$A$304,0)),"Ref. no encontrada"))</f>
        <v/>
      </c>
      <c r="D100" s="23"/>
      <c r="E100" s="23"/>
      <c r="F100" s="23"/>
      <c r="G100" s="23"/>
      <c r="H100" s="23"/>
      <c r="I100" s="23"/>
      <c r="J100" s="24"/>
    </row>
    <row r="101" customFormat="false" ht="15" hidden="false" customHeight="false" outlineLevel="0" collapsed="false">
      <c r="A101" s="24"/>
      <c r="B101" s="23"/>
      <c r="C101" s="16" t="str">
        <f aca="false">IF(B101="","",IFERROR(INDEX(Captaciones!$C$5:$C$304,MATCH(B101,Captaciones!$A$5:$A$304,0)),"Ref. no encontrada"))</f>
        <v/>
      </c>
      <c r="D101" s="23"/>
      <c r="E101" s="23"/>
      <c r="F101" s="23"/>
      <c r="G101" s="23"/>
      <c r="H101" s="23"/>
      <c r="I101" s="23"/>
      <c r="J101" s="24"/>
    </row>
    <row r="102" customFormat="false" ht="15" hidden="false" customHeight="false" outlineLevel="0" collapsed="false">
      <c r="A102" s="24"/>
      <c r="B102" s="23"/>
      <c r="C102" s="16" t="str">
        <f aca="false">IF(B102="","",IFERROR(INDEX(Captaciones!$C$5:$C$304,MATCH(B102,Captaciones!$A$5:$A$304,0)),"Ref. no encontrada"))</f>
        <v/>
      </c>
      <c r="D102" s="23"/>
      <c r="E102" s="23"/>
      <c r="F102" s="23"/>
      <c r="G102" s="23"/>
      <c r="H102" s="23"/>
      <c r="I102" s="23"/>
      <c r="J102" s="24"/>
    </row>
    <row r="103" customFormat="false" ht="15" hidden="false" customHeight="false" outlineLevel="0" collapsed="false">
      <c r="A103" s="24"/>
      <c r="B103" s="23"/>
      <c r="C103" s="16" t="str">
        <f aca="false">IF(B103="","",IFERROR(INDEX(Captaciones!$C$5:$C$304,MATCH(B103,Captaciones!$A$5:$A$304,0)),"Ref. no encontrada"))</f>
        <v/>
      </c>
      <c r="D103" s="23"/>
      <c r="E103" s="23"/>
      <c r="F103" s="23"/>
      <c r="G103" s="23"/>
      <c r="H103" s="23"/>
      <c r="I103" s="23"/>
      <c r="J103" s="24"/>
    </row>
    <row r="104" customFormat="false" ht="15" hidden="false" customHeight="false" outlineLevel="0" collapsed="false">
      <c r="A104" s="24"/>
      <c r="B104" s="23"/>
      <c r="C104" s="16" t="str">
        <f aca="false">IF(B104="","",IFERROR(INDEX(Captaciones!$C$5:$C$304,MATCH(B104,Captaciones!$A$5:$A$304,0)),"Ref. no encontrada"))</f>
        <v/>
      </c>
      <c r="D104" s="23"/>
      <c r="E104" s="23"/>
      <c r="F104" s="23"/>
      <c r="G104" s="23"/>
      <c r="H104" s="23"/>
      <c r="I104" s="23"/>
      <c r="J104" s="24"/>
    </row>
    <row r="105" customFormat="false" ht="15" hidden="false" customHeight="false" outlineLevel="0" collapsed="false">
      <c r="A105" s="24"/>
      <c r="B105" s="23"/>
      <c r="C105" s="16" t="str">
        <f aca="false">IF(B105="","",IFERROR(INDEX(Captaciones!$C$5:$C$304,MATCH(B105,Captaciones!$A$5:$A$304,0)),"Ref. no encontrada"))</f>
        <v/>
      </c>
      <c r="D105" s="23"/>
      <c r="E105" s="23"/>
      <c r="F105" s="23"/>
      <c r="G105" s="23"/>
      <c r="H105" s="23"/>
      <c r="I105" s="23"/>
      <c r="J105" s="24"/>
    </row>
    <row r="106" customFormat="false" ht="15" hidden="false" customHeight="false" outlineLevel="0" collapsed="false">
      <c r="A106" s="24"/>
      <c r="B106" s="23"/>
      <c r="C106" s="16" t="str">
        <f aca="false">IF(B106="","",IFERROR(INDEX(Captaciones!$C$5:$C$304,MATCH(B106,Captaciones!$A$5:$A$304,0)),"Ref. no encontrada"))</f>
        <v/>
      </c>
      <c r="D106" s="23"/>
      <c r="E106" s="23"/>
      <c r="F106" s="23"/>
      <c r="G106" s="23"/>
      <c r="H106" s="23"/>
      <c r="I106" s="23"/>
      <c r="J106" s="24"/>
    </row>
    <row r="107" customFormat="false" ht="15" hidden="false" customHeight="false" outlineLevel="0" collapsed="false">
      <c r="A107" s="24"/>
      <c r="B107" s="23"/>
      <c r="C107" s="16" t="str">
        <f aca="false">IF(B107="","",IFERROR(INDEX(Captaciones!$C$5:$C$304,MATCH(B107,Captaciones!$A$5:$A$304,0)),"Ref. no encontrada"))</f>
        <v/>
      </c>
      <c r="D107" s="23"/>
      <c r="E107" s="23"/>
      <c r="F107" s="23"/>
      <c r="G107" s="23"/>
      <c r="H107" s="23"/>
      <c r="I107" s="23"/>
      <c r="J107" s="24"/>
    </row>
    <row r="108" customFormat="false" ht="15" hidden="false" customHeight="false" outlineLevel="0" collapsed="false">
      <c r="A108" s="24"/>
      <c r="B108" s="23"/>
      <c r="C108" s="16" t="str">
        <f aca="false">IF(B108="","",IFERROR(INDEX(Captaciones!$C$5:$C$304,MATCH(B108,Captaciones!$A$5:$A$304,0)),"Ref. no encontrada"))</f>
        <v/>
      </c>
      <c r="D108" s="23"/>
      <c r="E108" s="23"/>
      <c r="F108" s="23"/>
      <c r="G108" s="23"/>
      <c r="H108" s="23"/>
      <c r="I108" s="23"/>
      <c r="J108" s="24"/>
    </row>
    <row r="109" customFormat="false" ht="15" hidden="false" customHeight="false" outlineLevel="0" collapsed="false">
      <c r="A109" s="24"/>
      <c r="B109" s="23"/>
      <c r="C109" s="16" t="str">
        <f aca="false">IF(B109="","",IFERROR(INDEX(Captaciones!$C$5:$C$304,MATCH(B109,Captaciones!$A$5:$A$304,0)),"Ref. no encontrada"))</f>
        <v/>
      </c>
      <c r="D109" s="23"/>
      <c r="E109" s="23"/>
      <c r="F109" s="23"/>
      <c r="G109" s="23"/>
      <c r="H109" s="23"/>
      <c r="I109" s="23"/>
      <c r="J109" s="24"/>
    </row>
    <row r="110" customFormat="false" ht="15" hidden="false" customHeight="false" outlineLevel="0" collapsed="false">
      <c r="A110" s="24"/>
      <c r="B110" s="23"/>
      <c r="C110" s="16" t="str">
        <f aca="false">IF(B110="","",IFERROR(INDEX(Captaciones!$C$5:$C$304,MATCH(B110,Captaciones!$A$5:$A$304,0)),"Ref. no encontrada"))</f>
        <v/>
      </c>
      <c r="D110" s="23"/>
      <c r="E110" s="23"/>
      <c r="F110" s="23"/>
      <c r="G110" s="23"/>
      <c r="H110" s="23"/>
      <c r="I110" s="23"/>
      <c r="J110" s="24"/>
    </row>
    <row r="111" customFormat="false" ht="15" hidden="false" customHeight="false" outlineLevel="0" collapsed="false">
      <c r="A111" s="24"/>
      <c r="B111" s="23"/>
      <c r="C111" s="16" t="str">
        <f aca="false">IF(B111="","",IFERROR(INDEX(Captaciones!$C$5:$C$304,MATCH(B111,Captaciones!$A$5:$A$304,0)),"Ref. no encontrada"))</f>
        <v/>
      </c>
      <c r="D111" s="23"/>
      <c r="E111" s="23"/>
      <c r="F111" s="23"/>
      <c r="G111" s="23"/>
      <c r="H111" s="23"/>
      <c r="I111" s="23"/>
      <c r="J111" s="24"/>
    </row>
    <row r="112" customFormat="false" ht="15" hidden="false" customHeight="false" outlineLevel="0" collapsed="false">
      <c r="A112" s="24"/>
      <c r="B112" s="23"/>
      <c r="C112" s="16" t="str">
        <f aca="false">IF(B112="","",IFERROR(INDEX(Captaciones!$C$5:$C$304,MATCH(B112,Captaciones!$A$5:$A$304,0)),"Ref. no encontrada"))</f>
        <v/>
      </c>
      <c r="D112" s="23"/>
      <c r="E112" s="23"/>
      <c r="F112" s="23"/>
      <c r="G112" s="23"/>
      <c r="H112" s="23"/>
      <c r="I112" s="23"/>
      <c r="J112" s="24"/>
    </row>
    <row r="113" customFormat="false" ht="15" hidden="false" customHeight="false" outlineLevel="0" collapsed="false">
      <c r="A113" s="24"/>
      <c r="B113" s="23"/>
      <c r="C113" s="16" t="str">
        <f aca="false">IF(B113="","",IFERROR(INDEX(Captaciones!$C$5:$C$304,MATCH(B113,Captaciones!$A$5:$A$304,0)),"Ref. no encontrada"))</f>
        <v/>
      </c>
      <c r="D113" s="23"/>
      <c r="E113" s="23"/>
      <c r="F113" s="23"/>
      <c r="G113" s="23"/>
      <c r="H113" s="23"/>
      <c r="I113" s="23"/>
      <c r="J113" s="24"/>
    </row>
    <row r="114" customFormat="false" ht="15" hidden="false" customHeight="false" outlineLevel="0" collapsed="false">
      <c r="A114" s="24"/>
      <c r="B114" s="23"/>
      <c r="C114" s="16" t="str">
        <f aca="false">IF(B114="","",IFERROR(INDEX(Captaciones!$C$5:$C$304,MATCH(B114,Captaciones!$A$5:$A$304,0)),"Ref. no encontrada"))</f>
        <v/>
      </c>
      <c r="D114" s="23"/>
      <c r="E114" s="23"/>
      <c r="F114" s="23"/>
      <c r="G114" s="23"/>
      <c r="H114" s="23"/>
      <c r="I114" s="23"/>
      <c r="J114" s="24"/>
    </row>
    <row r="115" customFormat="false" ht="15" hidden="false" customHeight="false" outlineLevel="0" collapsed="false">
      <c r="A115" s="24"/>
      <c r="B115" s="23"/>
      <c r="C115" s="16" t="str">
        <f aca="false">IF(B115="","",IFERROR(INDEX(Captaciones!$C$5:$C$304,MATCH(B115,Captaciones!$A$5:$A$304,0)),"Ref. no encontrada"))</f>
        <v/>
      </c>
      <c r="D115" s="23"/>
      <c r="E115" s="23"/>
      <c r="F115" s="23"/>
      <c r="G115" s="23"/>
      <c r="H115" s="23"/>
      <c r="I115" s="23"/>
      <c r="J115" s="24"/>
    </row>
    <row r="116" customFormat="false" ht="15" hidden="false" customHeight="false" outlineLevel="0" collapsed="false">
      <c r="A116" s="24"/>
      <c r="B116" s="23"/>
      <c r="C116" s="16" t="str">
        <f aca="false">IF(B116="","",IFERROR(INDEX(Captaciones!$C$5:$C$304,MATCH(B116,Captaciones!$A$5:$A$304,0)),"Ref. no encontrada"))</f>
        <v/>
      </c>
      <c r="D116" s="23"/>
      <c r="E116" s="23"/>
      <c r="F116" s="23"/>
      <c r="G116" s="23"/>
      <c r="H116" s="23"/>
      <c r="I116" s="23"/>
      <c r="J116" s="24"/>
    </row>
    <row r="117" customFormat="false" ht="15" hidden="false" customHeight="false" outlineLevel="0" collapsed="false">
      <c r="A117" s="24"/>
      <c r="B117" s="23"/>
      <c r="C117" s="16" t="str">
        <f aca="false">IF(B117="","",IFERROR(INDEX(Captaciones!$C$5:$C$304,MATCH(B117,Captaciones!$A$5:$A$304,0)),"Ref. no encontrada"))</f>
        <v/>
      </c>
      <c r="D117" s="23"/>
      <c r="E117" s="23"/>
      <c r="F117" s="23"/>
      <c r="G117" s="23"/>
      <c r="H117" s="23"/>
      <c r="I117" s="23"/>
      <c r="J117" s="24"/>
    </row>
    <row r="118" customFormat="false" ht="15" hidden="false" customHeight="false" outlineLevel="0" collapsed="false">
      <c r="A118" s="24"/>
      <c r="B118" s="23"/>
      <c r="C118" s="16" t="str">
        <f aca="false">IF(B118="","",IFERROR(INDEX(Captaciones!$C$5:$C$304,MATCH(B118,Captaciones!$A$5:$A$304,0)),"Ref. no encontrada"))</f>
        <v/>
      </c>
      <c r="D118" s="23"/>
      <c r="E118" s="23"/>
      <c r="F118" s="23"/>
      <c r="G118" s="23"/>
      <c r="H118" s="23"/>
      <c r="I118" s="23"/>
      <c r="J118" s="24"/>
    </row>
    <row r="119" customFormat="false" ht="15" hidden="false" customHeight="false" outlineLevel="0" collapsed="false">
      <c r="A119" s="24"/>
      <c r="B119" s="23"/>
      <c r="C119" s="16" t="str">
        <f aca="false">IF(B119="","",IFERROR(INDEX(Captaciones!$C$5:$C$304,MATCH(B119,Captaciones!$A$5:$A$304,0)),"Ref. no encontrada"))</f>
        <v/>
      </c>
      <c r="D119" s="23"/>
      <c r="E119" s="23"/>
      <c r="F119" s="23"/>
      <c r="G119" s="23"/>
      <c r="H119" s="23"/>
      <c r="I119" s="23"/>
      <c r="J119" s="24"/>
    </row>
    <row r="120" customFormat="false" ht="15" hidden="false" customHeight="false" outlineLevel="0" collapsed="false">
      <c r="A120" s="24"/>
      <c r="B120" s="23"/>
      <c r="C120" s="16" t="str">
        <f aca="false">IF(B120="","",IFERROR(INDEX(Captaciones!$C$5:$C$304,MATCH(B120,Captaciones!$A$5:$A$304,0)),"Ref. no encontrada"))</f>
        <v/>
      </c>
      <c r="D120" s="23"/>
      <c r="E120" s="23"/>
      <c r="F120" s="23"/>
      <c r="G120" s="23"/>
      <c r="H120" s="23"/>
      <c r="I120" s="23"/>
      <c r="J120" s="24"/>
    </row>
    <row r="121" customFormat="false" ht="15" hidden="false" customHeight="false" outlineLevel="0" collapsed="false">
      <c r="A121" s="24"/>
      <c r="B121" s="23"/>
      <c r="C121" s="16" t="str">
        <f aca="false">IF(B121="","",IFERROR(INDEX(Captaciones!$C$5:$C$304,MATCH(B121,Captaciones!$A$5:$A$304,0)),"Ref. no encontrada"))</f>
        <v/>
      </c>
      <c r="D121" s="23"/>
      <c r="E121" s="23"/>
      <c r="F121" s="23"/>
      <c r="G121" s="23"/>
      <c r="H121" s="23"/>
      <c r="I121" s="23"/>
      <c r="J121" s="24"/>
    </row>
    <row r="122" customFormat="false" ht="15" hidden="false" customHeight="false" outlineLevel="0" collapsed="false">
      <c r="A122" s="24"/>
      <c r="B122" s="23"/>
      <c r="C122" s="16" t="str">
        <f aca="false">IF(B122="","",IFERROR(INDEX(Captaciones!$C$5:$C$304,MATCH(B122,Captaciones!$A$5:$A$304,0)),"Ref. no encontrada"))</f>
        <v/>
      </c>
      <c r="D122" s="23"/>
      <c r="E122" s="23"/>
      <c r="F122" s="23"/>
      <c r="G122" s="23"/>
      <c r="H122" s="23"/>
      <c r="I122" s="23"/>
      <c r="J122" s="24"/>
    </row>
    <row r="123" customFormat="false" ht="15" hidden="false" customHeight="false" outlineLevel="0" collapsed="false">
      <c r="A123" s="24"/>
      <c r="B123" s="23"/>
      <c r="C123" s="16" t="str">
        <f aca="false">IF(B123="","",IFERROR(INDEX(Captaciones!$C$5:$C$304,MATCH(B123,Captaciones!$A$5:$A$304,0)),"Ref. no encontrada"))</f>
        <v/>
      </c>
      <c r="D123" s="23"/>
      <c r="E123" s="23"/>
      <c r="F123" s="23"/>
      <c r="G123" s="23"/>
      <c r="H123" s="23"/>
      <c r="I123" s="23"/>
      <c r="J123" s="24"/>
    </row>
    <row r="124" customFormat="false" ht="15" hidden="false" customHeight="false" outlineLevel="0" collapsed="false">
      <c r="A124" s="24"/>
      <c r="B124" s="23"/>
      <c r="C124" s="16" t="str">
        <f aca="false">IF(B124="","",IFERROR(INDEX(Captaciones!$C$5:$C$304,MATCH(B124,Captaciones!$A$5:$A$304,0)),"Ref. no encontrada"))</f>
        <v/>
      </c>
      <c r="D124" s="23"/>
      <c r="E124" s="23"/>
      <c r="F124" s="23"/>
      <c r="G124" s="23"/>
      <c r="H124" s="23"/>
      <c r="I124" s="23"/>
      <c r="J124" s="24"/>
    </row>
    <row r="125" customFormat="false" ht="15" hidden="false" customHeight="false" outlineLevel="0" collapsed="false">
      <c r="A125" s="24"/>
      <c r="B125" s="23"/>
      <c r="C125" s="16" t="str">
        <f aca="false">IF(B125="","",IFERROR(INDEX(Captaciones!$C$5:$C$304,MATCH(B125,Captaciones!$A$5:$A$304,0)),"Ref. no encontrada"))</f>
        <v/>
      </c>
      <c r="D125" s="23"/>
      <c r="E125" s="23"/>
      <c r="F125" s="23"/>
      <c r="G125" s="23"/>
      <c r="H125" s="23"/>
      <c r="I125" s="23"/>
      <c r="J125" s="24"/>
    </row>
    <row r="126" customFormat="false" ht="15" hidden="false" customHeight="false" outlineLevel="0" collapsed="false">
      <c r="A126" s="24"/>
      <c r="B126" s="23"/>
      <c r="C126" s="16" t="str">
        <f aca="false">IF(B126="","",IFERROR(INDEX(Captaciones!$C$5:$C$304,MATCH(B126,Captaciones!$A$5:$A$304,0)),"Ref. no encontrada"))</f>
        <v/>
      </c>
      <c r="D126" s="23"/>
      <c r="E126" s="23"/>
      <c r="F126" s="23"/>
      <c r="G126" s="23"/>
      <c r="H126" s="23"/>
      <c r="I126" s="23"/>
      <c r="J126" s="24"/>
    </row>
    <row r="127" customFormat="false" ht="15" hidden="false" customHeight="false" outlineLevel="0" collapsed="false">
      <c r="A127" s="24"/>
      <c r="B127" s="23"/>
      <c r="C127" s="16" t="str">
        <f aca="false">IF(B127="","",IFERROR(INDEX(Captaciones!$C$5:$C$304,MATCH(B127,Captaciones!$A$5:$A$304,0)),"Ref. no encontrada"))</f>
        <v/>
      </c>
      <c r="D127" s="23"/>
      <c r="E127" s="23"/>
      <c r="F127" s="23"/>
      <c r="G127" s="23"/>
      <c r="H127" s="23"/>
      <c r="I127" s="23"/>
      <c r="J127" s="24"/>
    </row>
    <row r="128" customFormat="false" ht="15" hidden="false" customHeight="false" outlineLevel="0" collapsed="false">
      <c r="A128" s="24"/>
      <c r="B128" s="23"/>
      <c r="C128" s="16" t="str">
        <f aca="false">IF(B128="","",IFERROR(INDEX(Captaciones!$C$5:$C$304,MATCH(B128,Captaciones!$A$5:$A$304,0)),"Ref. no encontrada"))</f>
        <v/>
      </c>
      <c r="D128" s="23"/>
      <c r="E128" s="23"/>
      <c r="F128" s="23"/>
      <c r="G128" s="23"/>
      <c r="H128" s="23"/>
      <c r="I128" s="23"/>
      <c r="J128" s="24"/>
    </row>
    <row r="129" customFormat="false" ht="15" hidden="false" customHeight="false" outlineLevel="0" collapsed="false">
      <c r="A129" s="24"/>
      <c r="B129" s="23"/>
      <c r="C129" s="16" t="str">
        <f aca="false">IF(B129="","",IFERROR(INDEX(Captaciones!$C$5:$C$304,MATCH(B129,Captaciones!$A$5:$A$304,0)),"Ref. no encontrada"))</f>
        <v/>
      </c>
      <c r="D129" s="23"/>
      <c r="E129" s="23"/>
      <c r="F129" s="23"/>
      <c r="G129" s="23"/>
      <c r="H129" s="23"/>
      <c r="I129" s="23"/>
      <c r="J129" s="24"/>
    </row>
    <row r="130" customFormat="false" ht="15" hidden="false" customHeight="false" outlineLevel="0" collapsed="false">
      <c r="A130" s="24"/>
      <c r="B130" s="23"/>
      <c r="C130" s="16" t="str">
        <f aca="false">IF(B130="","",IFERROR(INDEX(Captaciones!$C$5:$C$304,MATCH(B130,Captaciones!$A$5:$A$304,0)),"Ref. no encontrada"))</f>
        <v/>
      </c>
      <c r="D130" s="23"/>
      <c r="E130" s="23"/>
      <c r="F130" s="23"/>
      <c r="G130" s="23"/>
      <c r="H130" s="23"/>
      <c r="I130" s="23"/>
      <c r="J130" s="24"/>
    </row>
    <row r="131" customFormat="false" ht="15" hidden="false" customHeight="false" outlineLevel="0" collapsed="false">
      <c r="A131" s="24"/>
      <c r="B131" s="23"/>
      <c r="C131" s="16" t="str">
        <f aca="false">IF(B131="","",IFERROR(INDEX(Captaciones!$C$5:$C$304,MATCH(B131,Captaciones!$A$5:$A$304,0)),"Ref. no encontrada"))</f>
        <v/>
      </c>
      <c r="D131" s="23"/>
      <c r="E131" s="23"/>
      <c r="F131" s="23"/>
      <c r="G131" s="23"/>
      <c r="H131" s="23"/>
      <c r="I131" s="23"/>
      <c r="J131" s="24"/>
    </row>
    <row r="132" customFormat="false" ht="15" hidden="false" customHeight="false" outlineLevel="0" collapsed="false">
      <c r="A132" s="24"/>
      <c r="B132" s="23"/>
      <c r="C132" s="16" t="str">
        <f aca="false">IF(B132="","",IFERROR(INDEX(Captaciones!$C$5:$C$304,MATCH(B132,Captaciones!$A$5:$A$304,0)),"Ref. no encontrada"))</f>
        <v/>
      </c>
      <c r="D132" s="23"/>
      <c r="E132" s="23"/>
      <c r="F132" s="23"/>
      <c r="G132" s="23"/>
      <c r="H132" s="23"/>
      <c r="I132" s="23"/>
      <c r="J132" s="24"/>
    </row>
    <row r="133" customFormat="false" ht="15" hidden="false" customHeight="false" outlineLevel="0" collapsed="false">
      <c r="A133" s="24"/>
      <c r="B133" s="23"/>
      <c r="C133" s="16" t="str">
        <f aca="false">IF(B133="","",IFERROR(INDEX(Captaciones!$C$5:$C$304,MATCH(B133,Captaciones!$A$5:$A$304,0)),"Ref. no encontrada"))</f>
        <v/>
      </c>
      <c r="D133" s="23"/>
      <c r="E133" s="23"/>
      <c r="F133" s="23"/>
      <c r="G133" s="23"/>
      <c r="H133" s="23"/>
      <c r="I133" s="23"/>
      <c r="J133" s="24"/>
    </row>
    <row r="134" customFormat="false" ht="15" hidden="false" customHeight="false" outlineLevel="0" collapsed="false">
      <c r="A134" s="24"/>
      <c r="B134" s="23"/>
      <c r="C134" s="16" t="str">
        <f aca="false">IF(B134="","",IFERROR(INDEX(Captaciones!$C$5:$C$304,MATCH(B134,Captaciones!$A$5:$A$304,0)),"Ref. no encontrada"))</f>
        <v/>
      </c>
      <c r="D134" s="23"/>
      <c r="E134" s="23"/>
      <c r="F134" s="23"/>
      <c r="G134" s="23"/>
      <c r="H134" s="23"/>
      <c r="I134" s="23"/>
      <c r="J134" s="24"/>
    </row>
    <row r="135" customFormat="false" ht="15" hidden="false" customHeight="false" outlineLevel="0" collapsed="false">
      <c r="A135" s="24"/>
      <c r="B135" s="23"/>
      <c r="C135" s="16" t="str">
        <f aca="false">IF(B135="","",IFERROR(INDEX(Captaciones!$C$5:$C$304,MATCH(B135,Captaciones!$A$5:$A$304,0)),"Ref. no encontrada"))</f>
        <v/>
      </c>
      <c r="D135" s="23"/>
      <c r="E135" s="23"/>
      <c r="F135" s="23"/>
      <c r="G135" s="23"/>
      <c r="H135" s="23"/>
      <c r="I135" s="23"/>
      <c r="J135" s="24"/>
    </row>
    <row r="136" customFormat="false" ht="15" hidden="false" customHeight="false" outlineLevel="0" collapsed="false">
      <c r="A136" s="24"/>
      <c r="B136" s="23"/>
      <c r="C136" s="16" t="str">
        <f aca="false">IF(B136="","",IFERROR(INDEX(Captaciones!$C$5:$C$304,MATCH(B136,Captaciones!$A$5:$A$304,0)),"Ref. no encontrada"))</f>
        <v/>
      </c>
      <c r="D136" s="23"/>
      <c r="E136" s="23"/>
      <c r="F136" s="23"/>
      <c r="G136" s="23"/>
      <c r="H136" s="23"/>
      <c r="I136" s="23"/>
      <c r="J136" s="24"/>
    </row>
    <row r="137" customFormat="false" ht="15" hidden="false" customHeight="false" outlineLevel="0" collapsed="false">
      <c r="A137" s="24"/>
      <c r="B137" s="23"/>
      <c r="C137" s="16" t="str">
        <f aca="false">IF(B137="","",IFERROR(INDEX(Captaciones!$C$5:$C$304,MATCH(B137,Captaciones!$A$5:$A$304,0)),"Ref. no encontrada"))</f>
        <v/>
      </c>
      <c r="D137" s="23"/>
      <c r="E137" s="23"/>
      <c r="F137" s="23"/>
      <c r="G137" s="23"/>
      <c r="H137" s="23"/>
      <c r="I137" s="23"/>
      <c r="J137" s="24"/>
    </row>
    <row r="138" customFormat="false" ht="15" hidden="false" customHeight="false" outlineLevel="0" collapsed="false">
      <c r="A138" s="24"/>
      <c r="B138" s="23"/>
      <c r="C138" s="16" t="str">
        <f aca="false">IF(B138="","",IFERROR(INDEX(Captaciones!$C$5:$C$304,MATCH(B138,Captaciones!$A$5:$A$304,0)),"Ref. no encontrada"))</f>
        <v/>
      </c>
      <c r="D138" s="23"/>
      <c r="E138" s="23"/>
      <c r="F138" s="23"/>
      <c r="G138" s="23"/>
      <c r="H138" s="23"/>
      <c r="I138" s="23"/>
      <c r="J138" s="24"/>
    </row>
    <row r="139" customFormat="false" ht="15" hidden="false" customHeight="false" outlineLevel="0" collapsed="false">
      <c r="A139" s="24"/>
      <c r="B139" s="23"/>
      <c r="C139" s="16" t="str">
        <f aca="false">IF(B139="","",IFERROR(INDEX(Captaciones!$C$5:$C$304,MATCH(B139,Captaciones!$A$5:$A$304,0)),"Ref. no encontrada"))</f>
        <v/>
      </c>
      <c r="D139" s="23"/>
      <c r="E139" s="23"/>
      <c r="F139" s="23"/>
      <c r="G139" s="23"/>
      <c r="H139" s="23"/>
      <c r="I139" s="23"/>
      <c r="J139" s="24"/>
    </row>
    <row r="140" customFormat="false" ht="15" hidden="false" customHeight="false" outlineLevel="0" collapsed="false">
      <c r="A140" s="24"/>
      <c r="B140" s="23"/>
      <c r="C140" s="16" t="str">
        <f aca="false">IF(B140="","",IFERROR(INDEX(Captaciones!$C$5:$C$304,MATCH(B140,Captaciones!$A$5:$A$304,0)),"Ref. no encontrada"))</f>
        <v/>
      </c>
      <c r="D140" s="23"/>
      <c r="E140" s="23"/>
      <c r="F140" s="23"/>
      <c r="G140" s="23"/>
      <c r="H140" s="23"/>
      <c r="I140" s="23"/>
      <c r="J140" s="24"/>
    </row>
    <row r="141" customFormat="false" ht="15" hidden="false" customHeight="false" outlineLevel="0" collapsed="false">
      <c r="A141" s="24"/>
      <c r="B141" s="23"/>
      <c r="C141" s="16" t="str">
        <f aca="false">IF(B141="","",IFERROR(INDEX(Captaciones!$C$5:$C$304,MATCH(B141,Captaciones!$A$5:$A$304,0)),"Ref. no encontrada"))</f>
        <v/>
      </c>
      <c r="D141" s="23"/>
      <c r="E141" s="23"/>
      <c r="F141" s="23"/>
      <c r="G141" s="23"/>
      <c r="H141" s="23"/>
      <c r="I141" s="23"/>
      <c r="J141" s="24"/>
    </row>
    <row r="142" customFormat="false" ht="15" hidden="false" customHeight="false" outlineLevel="0" collapsed="false">
      <c r="A142" s="24"/>
      <c r="B142" s="23"/>
      <c r="C142" s="16" t="str">
        <f aca="false">IF(B142="","",IFERROR(INDEX(Captaciones!$C$5:$C$304,MATCH(B142,Captaciones!$A$5:$A$304,0)),"Ref. no encontrada"))</f>
        <v/>
      </c>
      <c r="D142" s="23"/>
      <c r="E142" s="23"/>
      <c r="F142" s="23"/>
      <c r="G142" s="23"/>
      <c r="H142" s="23"/>
      <c r="I142" s="23"/>
      <c r="J142" s="24"/>
    </row>
    <row r="143" customFormat="false" ht="15" hidden="false" customHeight="false" outlineLevel="0" collapsed="false">
      <c r="A143" s="24"/>
      <c r="B143" s="23"/>
      <c r="C143" s="16" t="str">
        <f aca="false">IF(B143="","",IFERROR(INDEX(Captaciones!$C$5:$C$304,MATCH(B143,Captaciones!$A$5:$A$304,0)),"Ref. no encontrada"))</f>
        <v/>
      </c>
      <c r="D143" s="23"/>
      <c r="E143" s="23"/>
      <c r="F143" s="23"/>
      <c r="G143" s="23"/>
      <c r="H143" s="23"/>
      <c r="I143" s="23"/>
      <c r="J143" s="24"/>
    </row>
    <row r="144" customFormat="false" ht="15" hidden="false" customHeight="false" outlineLevel="0" collapsed="false">
      <c r="A144" s="24"/>
      <c r="B144" s="23"/>
      <c r="C144" s="16" t="str">
        <f aca="false">IF(B144="","",IFERROR(INDEX(Captaciones!$C$5:$C$304,MATCH(B144,Captaciones!$A$5:$A$304,0)),"Ref. no encontrada"))</f>
        <v/>
      </c>
      <c r="D144" s="23"/>
      <c r="E144" s="23"/>
      <c r="F144" s="23"/>
      <c r="G144" s="23"/>
      <c r="H144" s="23"/>
      <c r="I144" s="23"/>
      <c r="J144" s="24"/>
    </row>
    <row r="145" customFormat="false" ht="15" hidden="false" customHeight="false" outlineLevel="0" collapsed="false">
      <c r="A145" s="24"/>
      <c r="B145" s="23"/>
      <c r="C145" s="16" t="str">
        <f aca="false">IF(B145="","",IFERROR(INDEX(Captaciones!$C$5:$C$304,MATCH(B145,Captaciones!$A$5:$A$304,0)),"Ref. no encontrada"))</f>
        <v/>
      </c>
      <c r="D145" s="23"/>
      <c r="E145" s="23"/>
      <c r="F145" s="23"/>
      <c r="G145" s="23"/>
      <c r="H145" s="23"/>
      <c r="I145" s="23"/>
      <c r="J145" s="24"/>
    </row>
    <row r="146" customFormat="false" ht="15" hidden="false" customHeight="false" outlineLevel="0" collapsed="false">
      <c r="A146" s="24"/>
      <c r="B146" s="23"/>
      <c r="C146" s="16" t="str">
        <f aca="false">IF(B146="","",IFERROR(INDEX(Captaciones!$C$5:$C$304,MATCH(B146,Captaciones!$A$5:$A$304,0)),"Ref. no encontrada"))</f>
        <v/>
      </c>
      <c r="D146" s="23"/>
      <c r="E146" s="23"/>
      <c r="F146" s="23"/>
      <c r="G146" s="23"/>
      <c r="H146" s="23"/>
      <c r="I146" s="23"/>
      <c r="J146" s="24"/>
    </row>
    <row r="147" customFormat="false" ht="15" hidden="false" customHeight="false" outlineLevel="0" collapsed="false">
      <c r="A147" s="24"/>
      <c r="B147" s="23"/>
      <c r="C147" s="16" t="str">
        <f aca="false">IF(B147="","",IFERROR(INDEX(Captaciones!$C$5:$C$304,MATCH(B147,Captaciones!$A$5:$A$304,0)),"Ref. no encontrada"))</f>
        <v/>
      </c>
      <c r="D147" s="23"/>
      <c r="E147" s="23"/>
      <c r="F147" s="23"/>
      <c r="G147" s="23"/>
      <c r="H147" s="23"/>
      <c r="I147" s="23"/>
      <c r="J147" s="24"/>
    </row>
    <row r="148" customFormat="false" ht="15" hidden="false" customHeight="false" outlineLevel="0" collapsed="false">
      <c r="A148" s="24"/>
      <c r="B148" s="23"/>
      <c r="C148" s="16" t="str">
        <f aca="false">IF(B148="","",IFERROR(INDEX(Captaciones!$C$5:$C$304,MATCH(B148,Captaciones!$A$5:$A$304,0)),"Ref. no encontrada"))</f>
        <v/>
      </c>
      <c r="D148" s="23"/>
      <c r="E148" s="23"/>
      <c r="F148" s="23"/>
      <c r="G148" s="23"/>
      <c r="H148" s="23"/>
      <c r="I148" s="23"/>
      <c r="J148" s="24"/>
    </row>
    <row r="149" customFormat="false" ht="15" hidden="false" customHeight="false" outlineLevel="0" collapsed="false">
      <c r="A149" s="24"/>
      <c r="B149" s="23"/>
      <c r="C149" s="16" t="str">
        <f aca="false">IF(B149="","",IFERROR(INDEX(Captaciones!$C$5:$C$304,MATCH(B149,Captaciones!$A$5:$A$304,0)),"Ref. no encontrada"))</f>
        <v/>
      </c>
      <c r="D149" s="23"/>
      <c r="E149" s="23"/>
      <c r="F149" s="23"/>
      <c r="G149" s="23"/>
      <c r="H149" s="23"/>
      <c r="I149" s="23"/>
      <c r="J149" s="24"/>
    </row>
    <row r="150" customFormat="false" ht="15" hidden="false" customHeight="false" outlineLevel="0" collapsed="false">
      <c r="A150" s="24"/>
      <c r="B150" s="23"/>
      <c r="C150" s="16" t="str">
        <f aca="false">IF(B150="","",IFERROR(INDEX(Captaciones!$C$5:$C$304,MATCH(B150,Captaciones!$A$5:$A$304,0)),"Ref. no encontrada"))</f>
        <v/>
      </c>
      <c r="D150" s="23"/>
      <c r="E150" s="23"/>
      <c r="F150" s="23"/>
      <c r="G150" s="23"/>
      <c r="H150" s="23"/>
      <c r="I150" s="23"/>
      <c r="J150" s="24"/>
    </row>
    <row r="151" customFormat="false" ht="15" hidden="false" customHeight="false" outlineLevel="0" collapsed="false">
      <c r="A151" s="24"/>
      <c r="B151" s="23"/>
      <c r="C151" s="16" t="str">
        <f aca="false">IF(B151="","",IFERROR(INDEX(Captaciones!$C$5:$C$304,MATCH(B151,Captaciones!$A$5:$A$304,0)),"Ref. no encontrada"))</f>
        <v/>
      </c>
      <c r="D151" s="23"/>
      <c r="E151" s="23"/>
      <c r="F151" s="23"/>
      <c r="G151" s="23"/>
      <c r="H151" s="23"/>
      <c r="I151" s="23"/>
      <c r="J151" s="24"/>
    </row>
    <row r="152" customFormat="false" ht="15" hidden="false" customHeight="false" outlineLevel="0" collapsed="false">
      <c r="A152" s="24"/>
      <c r="B152" s="23"/>
      <c r="C152" s="16" t="str">
        <f aca="false">IF(B152="","",IFERROR(INDEX(Captaciones!$C$5:$C$304,MATCH(B152,Captaciones!$A$5:$A$304,0)),"Ref. no encontrada"))</f>
        <v/>
      </c>
      <c r="D152" s="23"/>
      <c r="E152" s="23"/>
      <c r="F152" s="23"/>
      <c r="G152" s="23"/>
      <c r="H152" s="23"/>
      <c r="I152" s="23"/>
      <c r="J152" s="24"/>
    </row>
    <row r="153" customFormat="false" ht="15" hidden="false" customHeight="false" outlineLevel="0" collapsed="false">
      <c r="A153" s="24"/>
      <c r="B153" s="23"/>
      <c r="C153" s="16" t="str">
        <f aca="false">IF(B153="","",IFERROR(INDEX(Captaciones!$C$5:$C$304,MATCH(B153,Captaciones!$A$5:$A$304,0)),"Ref. no encontrada"))</f>
        <v/>
      </c>
      <c r="D153" s="23"/>
      <c r="E153" s="23"/>
      <c r="F153" s="23"/>
      <c r="G153" s="23"/>
      <c r="H153" s="23"/>
      <c r="I153" s="23"/>
      <c r="J153" s="24"/>
    </row>
    <row r="154" customFormat="false" ht="15" hidden="false" customHeight="false" outlineLevel="0" collapsed="false">
      <c r="A154" s="24"/>
      <c r="B154" s="23"/>
      <c r="C154" s="16" t="str">
        <f aca="false">IF(B154="","",IFERROR(INDEX(Captaciones!$C$5:$C$304,MATCH(B154,Captaciones!$A$5:$A$304,0)),"Ref. no encontrada"))</f>
        <v/>
      </c>
      <c r="D154" s="23"/>
      <c r="E154" s="23"/>
      <c r="F154" s="23"/>
      <c r="G154" s="23"/>
      <c r="H154" s="23"/>
      <c r="I154" s="23"/>
      <c r="J154" s="24"/>
    </row>
    <row r="155" customFormat="false" ht="15" hidden="false" customHeight="false" outlineLevel="0" collapsed="false">
      <c r="A155" s="24"/>
      <c r="B155" s="23"/>
      <c r="C155" s="16" t="str">
        <f aca="false">IF(B155="","",IFERROR(INDEX(Captaciones!$C$5:$C$304,MATCH(B155,Captaciones!$A$5:$A$304,0)),"Ref. no encontrada"))</f>
        <v/>
      </c>
      <c r="D155" s="23"/>
      <c r="E155" s="23"/>
      <c r="F155" s="23"/>
      <c r="G155" s="23"/>
      <c r="H155" s="23"/>
      <c r="I155" s="23"/>
      <c r="J155" s="24"/>
    </row>
    <row r="156" customFormat="false" ht="15" hidden="false" customHeight="false" outlineLevel="0" collapsed="false">
      <c r="A156" s="24"/>
      <c r="B156" s="23"/>
      <c r="C156" s="16" t="str">
        <f aca="false">IF(B156="","",IFERROR(INDEX(Captaciones!$C$5:$C$304,MATCH(B156,Captaciones!$A$5:$A$304,0)),"Ref. no encontrada"))</f>
        <v/>
      </c>
      <c r="D156" s="23"/>
      <c r="E156" s="23"/>
      <c r="F156" s="23"/>
      <c r="G156" s="23"/>
      <c r="H156" s="23"/>
      <c r="I156" s="23"/>
      <c r="J156" s="24"/>
    </row>
    <row r="157" customFormat="false" ht="15" hidden="false" customHeight="false" outlineLevel="0" collapsed="false">
      <c r="A157" s="24"/>
      <c r="B157" s="23"/>
      <c r="C157" s="16" t="str">
        <f aca="false">IF(B157="","",IFERROR(INDEX(Captaciones!$C$5:$C$304,MATCH(B157,Captaciones!$A$5:$A$304,0)),"Ref. no encontrada"))</f>
        <v/>
      </c>
      <c r="D157" s="23"/>
      <c r="E157" s="23"/>
      <c r="F157" s="23"/>
      <c r="G157" s="23"/>
      <c r="H157" s="23"/>
      <c r="I157" s="23"/>
      <c r="J157" s="24"/>
    </row>
    <row r="158" customFormat="false" ht="15" hidden="false" customHeight="false" outlineLevel="0" collapsed="false">
      <c r="A158" s="24"/>
      <c r="B158" s="23"/>
      <c r="C158" s="16" t="str">
        <f aca="false">IF(B158="","",IFERROR(INDEX(Captaciones!$C$5:$C$304,MATCH(B158,Captaciones!$A$5:$A$304,0)),"Ref. no encontrada"))</f>
        <v/>
      </c>
      <c r="D158" s="23"/>
      <c r="E158" s="23"/>
      <c r="F158" s="23"/>
      <c r="G158" s="23"/>
      <c r="H158" s="23"/>
      <c r="I158" s="23"/>
      <c r="J158" s="24"/>
    </row>
    <row r="159" customFormat="false" ht="15" hidden="false" customHeight="false" outlineLevel="0" collapsed="false">
      <c r="A159" s="24"/>
      <c r="B159" s="23"/>
      <c r="C159" s="16" t="str">
        <f aca="false">IF(B159="","",IFERROR(INDEX(Captaciones!$C$5:$C$304,MATCH(B159,Captaciones!$A$5:$A$304,0)),"Ref. no encontrada"))</f>
        <v/>
      </c>
      <c r="D159" s="23"/>
      <c r="E159" s="23"/>
      <c r="F159" s="23"/>
      <c r="G159" s="23"/>
      <c r="H159" s="23"/>
      <c r="I159" s="23"/>
      <c r="J159" s="24"/>
    </row>
    <row r="160" customFormat="false" ht="15" hidden="false" customHeight="false" outlineLevel="0" collapsed="false">
      <c r="A160" s="24"/>
      <c r="B160" s="23"/>
      <c r="C160" s="16" t="str">
        <f aca="false">IF(B160="","",IFERROR(INDEX(Captaciones!$C$5:$C$304,MATCH(B160,Captaciones!$A$5:$A$304,0)),"Ref. no encontrada"))</f>
        <v/>
      </c>
      <c r="D160" s="23"/>
      <c r="E160" s="23"/>
      <c r="F160" s="23"/>
      <c r="G160" s="23"/>
      <c r="H160" s="23"/>
      <c r="I160" s="23"/>
      <c r="J160" s="24"/>
    </row>
    <row r="161" customFormat="false" ht="15" hidden="false" customHeight="false" outlineLevel="0" collapsed="false">
      <c r="A161" s="24"/>
      <c r="B161" s="23"/>
      <c r="C161" s="16" t="str">
        <f aca="false">IF(B161="","",IFERROR(INDEX(Captaciones!$C$5:$C$304,MATCH(B161,Captaciones!$A$5:$A$304,0)),"Ref. no encontrada"))</f>
        <v/>
      </c>
      <c r="D161" s="23"/>
      <c r="E161" s="23"/>
      <c r="F161" s="23"/>
      <c r="G161" s="23"/>
      <c r="H161" s="23"/>
      <c r="I161" s="23"/>
      <c r="J161" s="24"/>
    </row>
    <row r="162" customFormat="false" ht="15" hidden="false" customHeight="false" outlineLevel="0" collapsed="false">
      <c r="A162" s="24"/>
      <c r="B162" s="23"/>
      <c r="C162" s="16" t="str">
        <f aca="false">IF(B162="","",IFERROR(INDEX(Captaciones!$C$5:$C$304,MATCH(B162,Captaciones!$A$5:$A$304,0)),"Ref. no encontrada"))</f>
        <v/>
      </c>
      <c r="D162" s="23"/>
      <c r="E162" s="23"/>
      <c r="F162" s="23"/>
      <c r="G162" s="23"/>
      <c r="H162" s="23"/>
      <c r="I162" s="23"/>
      <c r="J162" s="24"/>
    </row>
    <row r="163" customFormat="false" ht="15" hidden="false" customHeight="false" outlineLevel="0" collapsed="false">
      <c r="A163" s="24"/>
      <c r="B163" s="23"/>
      <c r="C163" s="16" t="str">
        <f aca="false">IF(B163="","",IFERROR(INDEX(Captaciones!$C$5:$C$304,MATCH(B163,Captaciones!$A$5:$A$304,0)),"Ref. no encontrada"))</f>
        <v/>
      </c>
      <c r="D163" s="23"/>
      <c r="E163" s="23"/>
      <c r="F163" s="23"/>
      <c r="G163" s="23"/>
      <c r="H163" s="23"/>
      <c r="I163" s="23"/>
      <c r="J163" s="24"/>
    </row>
    <row r="164" customFormat="false" ht="15" hidden="false" customHeight="false" outlineLevel="0" collapsed="false">
      <c r="A164" s="24"/>
      <c r="B164" s="23"/>
      <c r="C164" s="16" t="str">
        <f aca="false">IF(B164="","",IFERROR(INDEX(Captaciones!$C$5:$C$304,MATCH(B164,Captaciones!$A$5:$A$304,0)),"Ref. no encontrada"))</f>
        <v/>
      </c>
      <c r="D164" s="23"/>
      <c r="E164" s="23"/>
      <c r="F164" s="23"/>
      <c r="G164" s="23"/>
      <c r="H164" s="23"/>
      <c r="I164" s="23"/>
      <c r="J164" s="24"/>
    </row>
    <row r="165" customFormat="false" ht="15" hidden="false" customHeight="false" outlineLevel="0" collapsed="false">
      <c r="A165" s="24"/>
      <c r="B165" s="23"/>
      <c r="C165" s="16" t="str">
        <f aca="false">IF(B165="","",IFERROR(INDEX(Captaciones!$C$5:$C$304,MATCH(B165,Captaciones!$A$5:$A$304,0)),"Ref. no encontrada"))</f>
        <v/>
      </c>
      <c r="D165" s="23"/>
      <c r="E165" s="23"/>
      <c r="F165" s="23"/>
      <c r="G165" s="23"/>
      <c r="H165" s="23"/>
      <c r="I165" s="23"/>
      <c r="J165" s="24"/>
    </row>
    <row r="166" customFormat="false" ht="15" hidden="false" customHeight="false" outlineLevel="0" collapsed="false">
      <c r="A166" s="24"/>
      <c r="B166" s="23"/>
      <c r="C166" s="16" t="str">
        <f aca="false">IF(B166="","",IFERROR(INDEX(Captaciones!$C$5:$C$304,MATCH(B166,Captaciones!$A$5:$A$304,0)),"Ref. no encontrada"))</f>
        <v/>
      </c>
      <c r="D166" s="23"/>
      <c r="E166" s="23"/>
      <c r="F166" s="23"/>
      <c r="G166" s="23"/>
      <c r="H166" s="23"/>
      <c r="I166" s="23"/>
      <c r="J166" s="24"/>
    </row>
    <row r="167" customFormat="false" ht="15" hidden="false" customHeight="false" outlineLevel="0" collapsed="false">
      <c r="A167" s="24"/>
      <c r="B167" s="23"/>
      <c r="C167" s="16" t="str">
        <f aca="false">IF(B167="","",IFERROR(INDEX(Captaciones!$C$5:$C$304,MATCH(B167,Captaciones!$A$5:$A$304,0)),"Ref. no encontrada"))</f>
        <v/>
      </c>
      <c r="D167" s="23"/>
      <c r="E167" s="23"/>
      <c r="F167" s="23"/>
      <c r="G167" s="23"/>
      <c r="H167" s="23"/>
      <c r="I167" s="23"/>
      <c r="J167" s="24"/>
    </row>
    <row r="168" customFormat="false" ht="15" hidden="false" customHeight="false" outlineLevel="0" collapsed="false">
      <c r="A168" s="24"/>
      <c r="B168" s="23"/>
      <c r="C168" s="16" t="str">
        <f aca="false">IF(B168="","",IFERROR(INDEX(Captaciones!$C$5:$C$304,MATCH(B168,Captaciones!$A$5:$A$304,0)),"Ref. no encontrada"))</f>
        <v/>
      </c>
      <c r="D168" s="23"/>
      <c r="E168" s="23"/>
      <c r="F168" s="23"/>
      <c r="G168" s="23"/>
      <c r="H168" s="23"/>
      <c r="I168" s="23"/>
      <c r="J168" s="24"/>
    </row>
    <row r="169" customFormat="false" ht="15" hidden="false" customHeight="false" outlineLevel="0" collapsed="false">
      <c r="A169" s="24"/>
      <c r="B169" s="23"/>
      <c r="C169" s="16" t="str">
        <f aca="false">IF(B169="","",IFERROR(INDEX(Captaciones!$C$5:$C$304,MATCH(B169,Captaciones!$A$5:$A$304,0)),"Ref. no encontrada"))</f>
        <v/>
      </c>
      <c r="D169" s="23"/>
      <c r="E169" s="23"/>
      <c r="F169" s="23"/>
      <c r="G169" s="23"/>
      <c r="H169" s="23"/>
      <c r="I169" s="23"/>
      <c r="J169" s="24"/>
    </row>
    <row r="170" customFormat="false" ht="15" hidden="false" customHeight="false" outlineLevel="0" collapsed="false">
      <c r="A170" s="24"/>
      <c r="B170" s="23"/>
      <c r="C170" s="16" t="str">
        <f aca="false">IF(B170="","",IFERROR(INDEX(Captaciones!$C$5:$C$304,MATCH(B170,Captaciones!$A$5:$A$304,0)),"Ref. no encontrada"))</f>
        <v/>
      </c>
      <c r="D170" s="23"/>
      <c r="E170" s="23"/>
      <c r="F170" s="23"/>
      <c r="G170" s="23"/>
      <c r="H170" s="23"/>
      <c r="I170" s="23"/>
      <c r="J170" s="24"/>
    </row>
    <row r="171" customFormat="false" ht="15" hidden="false" customHeight="false" outlineLevel="0" collapsed="false">
      <c r="A171" s="24"/>
      <c r="B171" s="23"/>
      <c r="C171" s="16" t="str">
        <f aca="false">IF(B171="","",IFERROR(INDEX(Captaciones!$C$5:$C$304,MATCH(B171,Captaciones!$A$5:$A$304,0)),"Ref. no encontrada"))</f>
        <v/>
      </c>
      <c r="D171" s="23"/>
      <c r="E171" s="23"/>
      <c r="F171" s="23"/>
      <c r="G171" s="23"/>
      <c r="H171" s="23"/>
      <c r="I171" s="23"/>
      <c r="J171" s="24"/>
    </row>
    <row r="172" customFormat="false" ht="15" hidden="false" customHeight="false" outlineLevel="0" collapsed="false">
      <c r="A172" s="24"/>
      <c r="B172" s="23"/>
      <c r="C172" s="16" t="str">
        <f aca="false">IF(B172="","",IFERROR(INDEX(Captaciones!$C$5:$C$304,MATCH(B172,Captaciones!$A$5:$A$304,0)),"Ref. no encontrada"))</f>
        <v/>
      </c>
      <c r="D172" s="23"/>
      <c r="E172" s="23"/>
      <c r="F172" s="23"/>
      <c r="G172" s="23"/>
      <c r="H172" s="23"/>
      <c r="I172" s="23"/>
      <c r="J172" s="24"/>
    </row>
    <row r="173" customFormat="false" ht="15" hidden="false" customHeight="false" outlineLevel="0" collapsed="false">
      <c r="A173" s="24"/>
      <c r="B173" s="23"/>
      <c r="C173" s="16" t="str">
        <f aca="false">IF(B173="","",IFERROR(INDEX(Captaciones!$C$5:$C$304,MATCH(B173,Captaciones!$A$5:$A$304,0)),"Ref. no encontrada"))</f>
        <v/>
      </c>
      <c r="D173" s="23"/>
      <c r="E173" s="23"/>
      <c r="F173" s="23"/>
      <c r="G173" s="23"/>
      <c r="H173" s="23"/>
      <c r="I173" s="23"/>
      <c r="J173" s="24"/>
    </row>
    <row r="174" customFormat="false" ht="15" hidden="false" customHeight="false" outlineLevel="0" collapsed="false">
      <c r="A174" s="24"/>
      <c r="B174" s="23"/>
      <c r="C174" s="16" t="str">
        <f aca="false">IF(B174="","",IFERROR(INDEX(Captaciones!$C$5:$C$304,MATCH(B174,Captaciones!$A$5:$A$304,0)),"Ref. no encontrada"))</f>
        <v/>
      </c>
      <c r="D174" s="23"/>
      <c r="E174" s="23"/>
      <c r="F174" s="23"/>
      <c r="G174" s="23"/>
      <c r="H174" s="23"/>
      <c r="I174" s="23"/>
      <c r="J174" s="24"/>
    </row>
    <row r="175" customFormat="false" ht="15" hidden="false" customHeight="false" outlineLevel="0" collapsed="false">
      <c r="A175" s="24"/>
      <c r="B175" s="23"/>
      <c r="C175" s="16" t="str">
        <f aca="false">IF(B175="","",IFERROR(INDEX(Captaciones!$C$5:$C$304,MATCH(B175,Captaciones!$A$5:$A$304,0)),"Ref. no encontrada"))</f>
        <v/>
      </c>
      <c r="D175" s="23"/>
      <c r="E175" s="23"/>
      <c r="F175" s="23"/>
      <c r="G175" s="23"/>
      <c r="H175" s="23"/>
      <c r="I175" s="23"/>
      <c r="J175" s="24"/>
    </row>
    <row r="176" customFormat="false" ht="15" hidden="false" customHeight="false" outlineLevel="0" collapsed="false">
      <c r="A176" s="24"/>
      <c r="B176" s="23"/>
      <c r="C176" s="16" t="str">
        <f aca="false">IF(B176="","",IFERROR(INDEX(Captaciones!$C$5:$C$304,MATCH(B176,Captaciones!$A$5:$A$304,0)),"Ref. no encontrada"))</f>
        <v/>
      </c>
      <c r="D176" s="23"/>
      <c r="E176" s="23"/>
      <c r="F176" s="23"/>
      <c r="G176" s="23"/>
      <c r="H176" s="23"/>
      <c r="I176" s="23"/>
      <c r="J176" s="24"/>
    </row>
    <row r="177" customFormat="false" ht="15" hidden="false" customHeight="false" outlineLevel="0" collapsed="false">
      <c r="A177" s="24"/>
      <c r="B177" s="23"/>
      <c r="C177" s="16" t="str">
        <f aca="false">IF(B177="","",IFERROR(INDEX(Captaciones!$C$5:$C$304,MATCH(B177,Captaciones!$A$5:$A$304,0)),"Ref. no encontrada"))</f>
        <v/>
      </c>
      <c r="D177" s="23"/>
      <c r="E177" s="23"/>
      <c r="F177" s="23"/>
      <c r="G177" s="23"/>
      <c r="H177" s="23"/>
      <c r="I177" s="23"/>
      <c r="J177" s="24"/>
    </row>
    <row r="178" customFormat="false" ht="15" hidden="false" customHeight="false" outlineLevel="0" collapsed="false">
      <c r="A178" s="24"/>
      <c r="B178" s="23"/>
      <c r="C178" s="16" t="str">
        <f aca="false">IF(B178="","",IFERROR(INDEX(Captaciones!$C$5:$C$304,MATCH(B178,Captaciones!$A$5:$A$304,0)),"Ref. no encontrada"))</f>
        <v/>
      </c>
      <c r="D178" s="23"/>
      <c r="E178" s="23"/>
      <c r="F178" s="23"/>
      <c r="G178" s="23"/>
      <c r="H178" s="23"/>
      <c r="I178" s="23"/>
      <c r="J178" s="24"/>
    </row>
    <row r="179" customFormat="false" ht="15" hidden="false" customHeight="false" outlineLevel="0" collapsed="false">
      <c r="A179" s="24"/>
      <c r="B179" s="23"/>
      <c r="C179" s="16" t="str">
        <f aca="false">IF(B179="","",IFERROR(INDEX(Captaciones!$C$5:$C$304,MATCH(B179,Captaciones!$A$5:$A$304,0)),"Ref. no encontrada"))</f>
        <v/>
      </c>
      <c r="D179" s="23"/>
      <c r="E179" s="23"/>
      <c r="F179" s="23"/>
      <c r="G179" s="23"/>
      <c r="H179" s="23"/>
      <c r="I179" s="23"/>
      <c r="J179" s="24"/>
    </row>
    <row r="180" customFormat="false" ht="15" hidden="false" customHeight="false" outlineLevel="0" collapsed="false">
      <c r="A180" s="24"/>
      <c r="B180" s="23"/>
      <c r="C180" s="16" t="str">
        <f aca="false">IF(B180="","",IFERROR(INDEX(Captaciones!$C$5:$C$304,MATCH(B180,Captaciones!$A$5:$A$304,0)),"Ref. no encontrada"))</f>
        <v/>
      </c>
      <c r="D180" s="23"/>
      <c r="E180" s="23"/>
      <c r="F180" s="23"/>
      <c r="G180" s="23"/>
      <c r="H180" s="23"/>
      <c r="I180" s="23"/>
      <c r="J180" s="24"/>
    </row>
    <row r="181" customFormat="false" ht="15" hidden="false" customHeight="false" outlineLevel="0" collapsed="false">
      <c r="A181" s="24"/>
      <c r="B181" s="23"/>
      <c r="C181" s="16" t="str">
        <f aca="false">IF(B181="","",IFERROR(INDEX(Captaciones!$C$5:$C$304,MATCH(B181,Captaciones!$A$5:$A$304,0)),"Ref. no encontrada"))</f>
        <v/>
      </c>
      <c r="D181" s="23"/>
      <c r="E181" s="23"/>
      <c r="F181" s="23"/>
      <c r="G181" s="23"/>
      <c r="H181" s="23"/>
      <c r="I181" s="23"/>
      <c r="J181" s="24"/>
    </row>
    <row r="182" customFormat="false" ht="15" hidden="false" customHeight="false" outlineLevel="0" collapsed="false">
      <c r="A182" s="24"/>
      <c r="B182" s="23"/>
      <c r="C182" s="16" t="str">
        <f aca="false">IF(B182="","",IFERROR(INDEX(Captaciones!$C$5:$C$304,MATCH(B182,Captaciones!$A$5:$A$304,0)),"Ref. no encontrada"))</f>
        <v/>
      </c>
      <c r="D182" s="23"/>
      <c r="E182" s="23"/>
      <c r="F182" s="23"/>
      <c r="G182" s="23"/>
      <c r="H182" s="23"/>
      <c r="I182" s="23"/>
      <c r="J182" s="24"/>
    </row>
    <row r="183" customFormat="false" ht="15" hidden="false" customHeight="false" outlineLevel="0" collapsed="false">
      <c r="A183" s="24"/>
      <c r="B183" s="23"/>
      <c r="C183" s="16" t="str">
        <f aca="false">IF(B183="","",IFERROR(INDEX(Captaciones!$C$5:$C$304,MATCH(B183,Captaciones!$A$5:$A$304,0)),"Ref. no encontrada"))</f>
        <v/>
      </c>
      <c r="D183" s="23"/>
      <c r="E183" s="23"/>
      <c r="F183" s="23"/>
      <c r="G183" s="23"/>
      <c r="H183" s="23"/>
      <c r="I183" s="23"/>
      <c r="J183" s="24"/>
    </row>
    <row r="184" customFormat="false" ht="15" hidden="false" customHeight="false" outlineLevel="0" collapsed="false">
      <c r="A184" s="24"/>
      <c r="B184" s="23"/>
      <c r="C184" s="16" t="str">
        <f aca="false">IF(B184="","",IFERROR(INDEX(Captaciones!$C$5:$C$304,MATCH(B184,Captaciones!$A$5:$A$304,0)),"Ref. no encontrada"))</f>
        <v/>
      </c>
      <c r="D184" s="23"/>
      <c r="E184" s="23"/>
      <c r="F184" s="23"/>
      <c r="G184" s="23"/>
      <c r="H184" s="23"/>
      <c r="I184" s="23"/>
      <c r="J184" s="24"/>
    </row>
    <row r="185" customFormat="false" ht="15" hidden="false" customHeight="false" outlineLevel="0" collapsed="false">
      <c r="A185" s="24"/>
      <c r="B185" s="23"/>
      <c r="C185" s="16" t="str">
        <f aca="false">IF(B185="","",IFERROR(INDEX(Captaciones!$C$5:$C$304,MATCH(B185,Captaciones!$A$5:$A$304,0)),"Ref. no encontrada"))</f>
        <v/>
      </c>
      <c r="D185" s="23"/>
      <c r="E185" s="23"/>
      <c r="F185" s="23"/>
      <c r="G185" s="23"/>
      <c r="H185" s="23"/>
      <c r="I185" s="23"/>
      <c r="J185" s="24"/>
    </row>
    <row r="186" customFormat="false" ht="15" hidden="false" customHeight="false" outlineLevel="0" collapsed="false">
      <c r="A186" s="24"/>
      <c r="B186" s="23"/>
      <c r="C186" s="16" t="str">
        <f aca="false">IF(B186="","",IFERROR(INDEX(Captaciones!$C$5:$C$304,MATCH(B186,Captaciones!$A$5:$A$304,0)),"Ref. no encontrada"))</f>
        <v/>
      </c>
      <c r="D186" s="23"/>
      <c r="E186" s="23"/>
      <c r="F186" s="23"/>
      <c r="G186" s="23"/>
      <c r="H186" s="23"/>
      <c r="I186" s="23"/>
      <c r="J186" s="24"/>
    </row>
    <row r="187" customFormat="false" ht="15" hidden="false" customHeight="false" outlineLevel="0" collapsed="false">
      <c r="A187" s="24"/>
      <c r="B187" s="23"/>
      <c r="C187" s="16" t="str">
        <f aca="false">IF(B187="","",IFERROR(INDEX(Captaciones!$C$5:$C$304,MATCH(B187,Captaciones!$A$5:$A$304,0)),"Ref. no encontrada"))</f>
        <v/>
      </c>
      <c r="D187" s="23"/>
      <c r="E187" s="23"/>
      <c r="F187" s="23"/>
      <c r="G187" s="23"/>
      <c r="H187" s="23"/>
      <c r="I187" s="23"/>
      <c r="J187" s="24"/>
    </row>
    <row r="188" customFormat="false" ht="15" hidden="false" customHeight="false" outlineLevel="0" collapsed="false">
      <c r="A188" s="24"/>
      <c r="B188" s="23"/>
      <c r="C188" s="16" t="str">
        <f aca="false">IF(B188="","",IFERROR(INDEX(Captaciones!$C$5:$C$304,MATCH(B188,Captaciones!$A$5:$A$304,0)),"Ref. no encontrada"))</f>
        <v/>
      </c>
      <c r="D188" s="23"/>
      <c r="E188" s="23"/>
      <c r="F188" s="23"/>
      <c r="G188" s="23"/>
      <c r="H188" s="23"/>
      <c r="I188" s="23"/>
      <c r="J188" s="24"/>
    </row>
    <row r="189" customFormat="false" ht="15" hidden="false" customHeight="false" outlineLevel="0" collapsed="false">
      <c r="A189" s="24"/>
      <c r="B189" s="23"/>
      <c r="C189" s="16" t="str">
        <f aca="false">IF(B189="","",IFERROR(INDEX(Captaciones!$C$5:$C$304,MATCH(B189,Captaciones!$A$5:$A$304,0)),"Ref. no encontrada"))</f>
        <v/>
      </c>
      <c r="D189" s="23"/>
      <c r="E189" s="23"/>
      <c r="F189" s="23"/>
      <c r="G189" s="23"/>
      <c r="H189" s="23"/>
      <c r="I189" s="23"/>
      <c r="J189" s="24"/>
    </row>
    <row r="190" customFormat="false" ht="15" hidden="false" customHeight="false" outlineLevel="0" collapsed="false">
      <c r="A190" s="24"/>
      <c r="B190" s="23"/>
      <c r="C190" s="16" t="str">
        <f aca="false">IF(B190="","",IFERROR(INDEX(Captaciones!$C$5:$C$304,MATCH(B190,Captaciones!$A$5:$A$304,0)),"Ref. no encontrada"))</f>
        <v/>
      </c>
      <c r="D190" s="23"/>
      <c r="E190" s="23"/>
      <c r="F190" s="23"/>
      <c r="G190" s="23"/>
      <c r="H190" s="23"/>
      <c r="I190" s="23"/>
      <c r="J190" s="24"/>
    </row>
    <row r="191" customFormat="false" ht="15" hidden="false" customHeight="false" outlineLevel="0" collapsed="false">
      <c r="A191" s="24"/>
      <c r="B191" s="23"/>
      <c r="C191" s="16" t="str">
        <f aca="false">IF(B191="","",IFERROR(INDEX(Captaciones!$C$5:$C$304,MATCH(B191,Captaciones!$A$5:$A$304,0)),"Ref. no encontrada"))</f>
        <v/>
      </c>
      <c r="D191" s="23"/>
      <c r="E191" s="23"/>
      <c r="F191" s="23"/>
      <c r="G191" s="23"/>
      <c r="H191" s="23"/>
      <c r="I191" s="23"/>
      <c r="J191" s="24"/>
    </row>
    <row r="192" customFormat="false" ht="15" hidden="false" customHeight="false" outlineLevel="0" collapsed="false">
      <c r="A192" s="24"/>
      <c r="B192" s="23"/>
      <c r="C192" s="16" t="str">
        <f aca="false">IF(B192="","",IFERROR(INDEX(Captaciones!$C$5:$C$304,MATCH(B192,Captaciones!$A$5:$A$304,0)),"Ref. no encontrada"))</f>
        <v/>
      </c>
      <c r="D192" s="23"/>
      <c r="E192" s="23"/>
      <c r="F192" s="23"/>
      <c r="G192" s="23"/>
      <c r="H192" s="23"/>
      <c r="I192" s="23"/>
      <c r="J192" s="24"/>
    </row>
    <row r="193" customFormat="false" ht="15" hidden="false" customHeight="false" outlineLevel="0" collapsed="false">
      <c r="A193" s="24"/>
      <c r="B193" s="23"/>
      <c r="C193" s="16" t="str">
        <f aca="false">IF(B193="","",IFERROR(INDEX(Captaciones!$C$5:$C$304,MATCH(B193,Captaciones!$A$5:$A$304,0)),"Ref. no encontrada"))</f>
        <v/>
      </c>
      <c r="D193" s="23"/>
      <c r="E193" s="23"/>
      <c r="F193" s="23"/>
      <c r="G193" s="23"/>
      <c r="H193" s="23"/>
      <c r="I193" s="23"/>
      <c r="J193" s="24"/>
    </row>
    <row r="194" customFormat="false" ht="15" hidden="false" customHeight="false" outlineLevel="0" collapsed="false">
      <c r="A194" s="24"/>
      <c r="B194" s="23"/>
      <c r="C194" s="16" t="str">
        <f aca="false">IF(B194="","",IFERROR(INDEX(Captaciones!$C$5:$C$304,MATCH(B194,Captaciones!$A$5:$A$304,0)),"Ref. no encontrada"))</f>
        <v/>
      </c>
      <c r="D194" s="23"/>
      <c r="E194" s="23"/>
      <c r="F194" s="23"/>
      <c r="G194" s="23"/>
      <c r="H194" s="23"/>
      <c r="I194" s="23"/>
      <c r="J194" s="24"/>
    </row>
    <row r="195" customFormat="false" ht="15" hidden="false" customHeight="false" outlineLevel="0" collapsed="false">
      <c r="A195" s="24"/>
      <c r="B195" s="23"/>
      <c r="C195" s="16" t="str">
        <f aca="false">IF(B195="","",IFERROR(INDEX(Captaciones!$C$5:$C$304,MATCH(B195,Captaciones!$A$5:$A$304,0)),"Ref. no encontrada"))</f>
        <v/>
      </c>
      <c r="D195" s="23"/>
      <c r="E195" s="23"/>
      <c r="F195" s="23"/>
      <c r="G195" s="23"/>
      <c r="H195" s="23"/>
      <c r="I195" s="23"/>
      <c r="J195" s="24"/>
    </row>
    <row r="196" customFormat="false" ht="15" hidden="false" customHeight="false" outlineLevel="0" collapsed="false">
      <c r="A196" s="24"/>
      <c r="B196" s="23"/>
      <c r="C196" s="16" t="str">
        <f aca="false">IF(B196="","",IFERROR(INDEX(Captaciones!$C$5:$C$304,MATCH(B196,Captaciones!$A$5:$A$304,0)),"Ref. no encontrada"))</f>
        <v/>
      </c>
      <c r="D196" s="23"/>
      <c r="E196" s="23"/>
      <c r="F196" s="23"/>
      <c r="G196" s="23"/>
      <c r="H196" s="23"/>
      <c r="I196" s="23"/>
      <c r="J196" s="24"/>
    </row>
    <row r="197" customFormat="false" ht="15" hidden="false" customHeight="false" outlineLevel="0" collapsed="false">
      <c r="A197" s="24"/>
      <c r="B197" s="23"/>
      <c r="C197" s="16" t="str">
        <f aca="false">IF(B197="","",IFERROR(INDEX(Captaciones!$C$5:$C$304,MATCH(B197,Captaciones!$A$5:$A$304,0)),"Ref. no encontrada"))</f>
        <v/>
      </c>
      <c r="D197" s="23"/>
      <c r="E197" s="23"/>
      <c r="F197" s="23"/>
      <c r="G197" s="23"/>
      <c r="H197" s="23"/>
      <c r="I197" s="23"/>
      <c r="J197" s="24"/>
    </row>
    <row r="198" customFormat="false" ht="15" hidden="false" customHeight="false" outlineLevel="0" collapsed="false">
      <c r="A198" s="24"/>
      <c r="B198" s="23"/>
      <c r="C198" s="16" t="str">
        <f aca="false">IF(B198="","",IFERROR(INDEX(Captaciones!$C$5:$C$304,MATCH(B198,Captaciones!$A$5:$A$304,0)),"Ref. no encontrada"))</f>
        <v/>
      </c>
      <c r="D198" s="23"/>
      <c r="E198" s="23"/>
      <c r="F198" s="23"/>
      <c r="G198" s="23"/>
      <c r="H198" s="23"/>
      <c r="I198" s="23"/>
      <c r="J198" s="24"/>
    </row>
    <row r="199" customFormat="false" ht="15" hidden="false" customHeight="false" outlineLevel="0" collapsed="false">
      <c r="A199" s="24"/>
      <c r="B199" s="23"/>
      <c r="C199" s="16" t="str">
        <f aca="false">IF(B199="","",IFERROR(INDEX(Captaciones!$C$5:$C$304,MATCH(B199,Captaciones!$A$5:$A$304,0)),"Ref. no encontrada"))</f>
        <v/>
      </c>
      <c r="D199" s="23"/>
      <c r="E199" s="23"/>
      <c r="F199" s="23"/>
      <c r="G199" s="23"/>
      <c r="H199" s="23"/>
      <c r="I199" s="23"/>
      <c r="J199" s="24"/>
    </row>
    <row r="200" customFormat="false" ht="15" hidden="false" customHeight="false" outlineLevel="0" collapsed="false">
      <c r="A200" s="24"/>
      <c r="B200" s="23"/>
      <c r="C200" s="16" t="str">
        <f aca="false">IF(B200="","",IFERROR(INDEX(Captaciones!$C$5:$C$304,MATCH(B200,Captaciones!$A$5:$A$304,0)),"Ref. no encontrada"))</f>
        <v/>
      </c>
      <c r="D200" s="23"/>
      <c r="E200" s="23"/>
      <c r="F200" s="23"/>
      <c r="G200" s="23"/>
      <c r="H200" s="23"/>
      <c r="I200" s="23"/>
      <c r="J200" s="24"/>
    </row>
    <row r="201" customFormat="false" ht="15" hidden="false" customHeight="false" outlineLevel="0" collapsed="false">
      <c r="A201" s="24"/>
      <c r="B201" s="23"/>
      <c r="C201" s="16" t="str">
        <f aca="false">IF(B201="","",IFERROR(INDEX(Captaciones!$C$5:$C$304,MATCH(B201,Captaciones!$A$5:$A$304,0)),"Ref. no encontrada"))</f>
        <v/>
      </c>
      <c r="D201" s="23"/>
      <c r="E201" s="23"/>
      <c r="F201" s="23"/>
      <c r="G201" s="23"/>
      <c r="H201" s="23"/>
      <c r="I201" s="23"/>
      <c r="J201" s="24"/>
    </row>
    <row r="202" customFormat="false" ht="15" hidden="false" customHeight="false" outlineLevel="0" collapsed="false">
      <c r="A202" s="24"/>
      <c r="B202" s="23"/>
      <c r="C202" s="16" t="str">
        <f aca="false">IF(B202="","",IFERROR(INDEX(Captaciones!$C$5:$C$304,MATCH(B202,Captaciones!$A$5:$A$304,0)),"Ref. no encontrada"))</f>
        <v/>
      </c>
      <c r="D202" s="23"/>
      <c r="E202" s="23"/>
      <c r="F202" s="23"/>
      <c r="G202" s="23"/>
      <c r="H202" s="23"/>
      <c r="I202" s="23"/>
      <c r="J202" s="24"/>
    </row>
    <row r="203" customFormat="false" ht="15" hidden="false" customHeight="false" outlineLevel="0" collapsed="false">
      <c r="A203" s="24"/>
      <c r="B203" s="23"/>
      <c r="C203" s="16" t="str">
        <f aca="false">IF(B203="","",IFERROR(INDEX(Captaciones!$C$5:$C$304,MATCH(B203,Captaciones!$A$5:$A$304,0)),"Ref. no encontrada"))</f>
        <v/>
      </c>
      <c r="D203" s="23"/>
      <c r="E203" s="23"/>
      <c r="F203" s="23"/>
      <c r="G203" s="23"/>
      <c r="H203" s="23"/>
      <c r="I203" s="23"/>
      <c r="J203" s="24"/>
    </row>
    <row r="204" customFormat="false" ht="15" hidden="false" customHeight="false" outlineLevel="0" collapsed="false">
      <c r="A204" s="24"/>
      <c r="B204" s="23"/>
      <c r="C204" s="16" t="str">
        <f aca="false">IF(B204="","",IFERROR(INDEX(Captaciones!$C$5:$C$304,MATCH(B204,Captaciones!$A$5:$A$304,0)),"Ref. no encontrada"))</f>
        <v/>
      </c>
      <c r="D204" s="23"/>
      <c r="E204" s="23"/>
      <c r="F204" s="23"/>
      <c r="G204" s="23"/>
      <c r="H204" s="23"/>
      <c r="I204" s="23"/>
      <c r="J204" s="24"/>
    </row>
    <row r="205" customFormat="false" ht="15" hidden="false" customHeight="false" outlineLevel="0" collapsed="false">
      <c r="A205" s="24"/>
      <c r="B205" s="23"/>
      <c r="C205" s="16" t="str">
        <f aca="false">IF(B205="","",IFERROR(INDEX(Captaciones!$C$5:$C$304,MATCH(B205,Captaciones!$A$5:$A$304,0)),"Ref. no encontrada"))</f>
        <v/>
      </c>
      <c r="D205" s="23"/>
      <c r="E205" s="23"/>
      <c r="F205" s="23"/>
      <c r="G205" s="23"/>
      <c r="H205" s="23"/>
      <c r="I205" s="23"/>
      <c r="J205" s="24"/>
    </row>
    <row r="206" customFormat="false" ht="15" hidden="false" customHeight="false" outlineLevel="0" collapsed="false">
      <c r="A206" s="24"/>
      <c r="B206" s="23"/>
      <c r="C206" s="16" t="str">
        <f aca="false">IF(B206="","",IFERROR(INDEX(Captaciones!$C$5:$C$304,MATCH(B206,Captaciones!$A$5:$A$304,0)),"Ref. no encontrada"))</f>
        <v/>
      </c>
      <c r="D206" s="23"/>
      <c r="E206" s="23"/>
      <c r="F206" s="23"/>
      <c r="G206" s="23"/>
      <c r="H206" s="23"/>
      <c r="I206" s="23"/>
      <c r="J206" s="24"/>
    </row>
    <row r="207" customFormat="false" ht="15" hidden="false" customHeight="false" outlineLevel="0" collapsed="false">
      <c r="A207" s="24"/>
      <c r="B207" s="23"/>
      <c r="C207" s="16" t="str">
        <f aca="false">IF(B207="","",IFERROR(INDEX(Captaciones!$C$5:$C$304,MATCH(B207,Captaciones!$A$5:$A$304,0)),"Ref. no encontrada"))</f>
        <v/>
      </c>
      <c r="D207" s="23"/>
      <c r="E207" s="23"/>
      <c r="F207" s="23"/>
      <c r="G207" s="23"/>
      <c r="H207" s="23"/>
      <c r="I207" s="23"/>
      <c r="J207" s="24"/>
    </row>
    <row r="208" customFormat="false" ht="15" hidden="false" customHeight="false" outlineLevel="0" collapsed="false">
      <c r="A208" s="24"/>
      <c r="B208" s="23"/>
      <c r="C208" s="16" t="str">
        <f aca="false">IF(B208="","",IFERROR(INDEX(Captaciones!$C$5:$C$304,MATCH(B208,Captaciones!$A$5:$A$304,0)),"Ref. no encontrada"))</f>
        <v/>
      </c>
      <c r="D208" s="23"/>
      <c r="E208" s="23"/>
      <c r="F208" s="23"/>
      <c r="G208" s="23"/>
      <c r="H208" s="23"/>
      <c r="I208" s="23"/>
      <c r="J208" s="24"/>
    </row>
    <row r="209" customFormat="false" ht="15" hidden="false" customHeight="false" outlineLevel="0" collapsed="false">
      <c r="A209" s="24"/>
      <c r="B209" s="23"/>
      <c r="C209" s="16" t="str">
        <f aca="false">IF(B209="","",IFERROR(INDEX(Captaciones!$C$5:$C$304,MATCH(B209,Captaciones!$A$5:$A$304,0)),"Ref. no encontrada"))</f>
        <v/>
      </c>
      <c r="D209" s="23"/>
      <c r="E209" s="23"/>
      <c r="F209" s="23"/>
      <c r="G209" s="23"/>
      <c r="H209" s="23"/>
      <c r="I209" s="23"/>
      <c r="J209" s="24"/>
    </row>
    <row r="210" customFormat="false" ht="15" hidden="false" customHeight="false" outlineLevel="0" collapsed="false">
      <c r="A210" s="24"/>
      <c r="B210" s="23"/>
      <c r="C210" s="16" t="str">
        <f aca="false">IF(B210="","",IFERROR(INDEX(Captaciones!$C$5:$C$304,MATCH(B210,Captaciones!$A$5:$A$304,0)),"Ref. no encontrada"))</f>
        <v/>
      </c>
      <c r="D210" s="23"/>
      <c r="E210" s="23"/>
      <c r="F210" s="23"/>
      <c r="G210" s="23"/>
      <c r="H210" s="23"/>
      <c r="I210" s="23"/>
      <c r="J210" s="24"/>
    </row>
    <row r="211" customFormat="false" ht="15" hidden="false" customHeight="false" outlineLevel="0" collapsed="false">
      <c r="A211" s="24"/>
      <c r="B211" s="23"/>
      <c r="C211" s="16" t="str">
        <f aca="false">IF(B211="","",IFERROR(INDEX(Captaciones!$C$5:$C$304,MATCH(B211,Captaciones!$A$5:$A$304,0)),"Ref. no encontrada"))</f>
        <v/>
      </c>
      <c r="D211" s="23"/>
      <c r="E211" s="23"/>
      <c r="F211" s="23"/>
      <c r="G211" s="23"/>
      <c r="H211" s="23"/>
      <c r="I211" s="23"/>
      <c r="J211" s="24"/>
    </row>
    <row r="212" customFormat="false" ht="15" hidden="false" customHeight="false" outlineLevel="0" collapsed="false">
      <c r="A212" s="24"/>
      <c r="B212" s="23"/>
      <c r="C212" s="16" t="str">
        <f aca="false">IF(B212="","",IFERROR(INDEX(Captaciones!$C$5:$C$304,MATCH(B212,Captaciones!$A$5:$A$304,0)),"Ref. no encontrada"))</f>
        <v/>
      </c>
      <c r="D212" s="23"/>
      <c r="E212" s="23"/>
      <c r="F212" s="23"/>
      <c r="G212" s="23"/>
      <c r="H212" s="23"/>
      <c r="I212" s="23"/>
      <c r="J212" s="24"/>
    </row>
    <row r="213" customFormat="false" ht="15" hidden="false" customHeight="false" outlineLevel="0" collapsed="false">
      <c r="A213" s="24"/>
      <c r="B213" s="23"/>
      <c r="C213" s="16" t="str">
        <f aca="false">IF(B213="","",IFERROR(INDEX(Captaciones!$C$5:$C$304,MATCH(B213,Captaciones!$A$5:$A$304,0)),"Ref. no encontrada"))</f>
        <v/>
      </c>
      <c r="D213" s="23"/>
      <c r="E213" s="23"/>
      <c r="F213" s="23"/>
      <c r="G213" s="23"/>
      <c r="H213" s="23"/>
      <c r="I213" s="23"/>
      <c r="J213" s="24"/>
    </row>
    <row r="214" customFormat="false" ht="15" hidden="false" customHeight="false" outlineLevel="0" collapsed="false">
      <c r="A214" s="24"/>
      <c r="B214" s="23"/>
      <c r="C214" s="16" t="str">
        <f aca="false">IF(B214="","",IFERROR(INDEX(Captaciones!$C$5:$C$304,MATCH(B214,Captaciones!$A$5:$A$304,0)),"Ref. no encontrada"))</f>
        <v/>
      </c>
      <c r="D214" s="23"/>
      <c r="E214" s="23"/>
      <c r="F214" s="23"/>
      <c r="G214" s="23"/>
      <c r="H214" s="23"/>
      <c r="I214" s="23"/>
      <c r="J214" s="24"/>
    </row>
    <row r="215" customFormat="false" ht="15" hidden="false" customHeight="false" outlineLevel="0" collapsed="false">
      <c r="A215" s="24"/>
      <c r="B215" s="23"/>
      <c r="C215" s="16" t="str">
        <f aca="false">IF(B215="","",IFERROR(INDEX(Captaciones!$C$5:$C$304,MATCH(B215,Captaciones!$A$5:$A$304,0)),"Ref. no encontrada"))</f>
        <v/>
      </c>
      <c r="D215" s="23"/>
      <c r="E215" s="23"/>
      <c r="F215" s="23"/>
      <c r="G215" s="23"/>
      <c r="H215" s="23"/>
      <c r="I215" s="23"/>
      <c r="J215" s="24"/>
    </row>
    <row r="216" customFormat="false" ht="15" hidden="false" customHeight="false" outlineLevel="0" collapsed="false">
      <c r="A216" s="24"/>
      <c r="B216" s="23"/>
      <c r="C216" s="16" t="str">
        <f aca="false">IF(B216="","",IFERROR(INDEX(Captaciones!$C$5:$C$304,MATCH(B216,Captaciones!$A$5:$A$304,0)),"Ref. no encontrada"))</f>
        <v/>
      </c>
      <c r="D216" s="23"/>
      <c r="E216" s="23"/>
      <c r="F216" s="23"/>
      <c r="G216" s="23"/>
      <c r="H216" s="23"/>
      <c r="I216" s="23"/>
      <c r="J216" s="24"/>
    </row>
    <row r="217" customFormat="false" ht="15" hidden="false" customHeight="false" outlineLevel="0" collapsed="false">
      <c r="A217" s="24"/>
      <c r="B217" s="23"/>
      <c r="C217" s="16" t="str">
        <f aca="false">IF(B217="","",IFERROR(INDEX(Captaciones!$C$5:$C$304,MATCH(B217,Captaciones!$A$5:$A$304,0)),"Ref. no encontrada"))</f>
        <v/>
      </c>
      <c r="D217" s="23"/>
      <c r="E217" s="23"/>
      <c r="F217" s="23"/>
      <c r="G217" s="23"/>
      <c r="H217" s="23"/>
      <c r="I217" s="23"/>
      <c r="J217" s="24"/>
    </row>
    <row r="218" customFormat="false" ht="15" hidden="false" customHeight="false" outlineLevel="0" collapsed="false">
      <c r="A218" s="24"/>
      <c r="B218" s="23"/>
      <c r="C218" s="16" t="str">
        <f aca="false">IF(B218="","",IFERROR(INDEX(Captaciones!$C$5:$C$304,MATCH(B218,Captaciones!$A$5:$A$304,0)),"Ref. no encontrada"))</f>
        <v/>
      </c>
      <c r="D218" s="23"/>
      <c r="E218" s="23"/>
      <c r="F218" s="23"/>
      <c r="G218" s="23"/>
      <c r="H218" s="23"/>
      <c r="I218" s="23"/>
      <c r="J218" s="24"/>
    </row>
    <row r="219" customFormat="false" ht="15" hidden="false" customHeight="false" outlineLevel="0" collapsed="false">
      <c r="A219" s="24"/>
      <c r="B219" s="23"/>
      <c r="C219" s="16" t="str">
        <f aca="false">IF(B219="","",IFERROR(INDEX(Captaciones!$C$5:$C$304,MATCH(B219,Captaciones!$A$5:$A$304,0)),"Ref. no encontrada"))</f>
        <v/>
      </c>
      <c r="D219" s="23"/>
      <c r="E219" s="23"/>
      <c r="F219" s="23"/>
      <c r="G219" s="23"/>
      <c r="H219" s="23"/>
      <c r="I219" s="23"/>
      <c r="J219" s="24"/>
    </row>
    <row r="220" customFormat="false" ht="15" hidden="false" customHeight="false" outlineLevel="0" collapsed="false">
      <c r="A220" s="24"/>
      <c r="B220" s="23"/>
      <c r="C220" s="16" t="str">
        <f aca="false">IF(B220="","",IFERROR(INDEX(Captaciones!$C$5:$C$304,MATCH(B220,Captaciones!$A$5:$A$304,0)),"Ref. no encontrada"))</f>
        <v/>
      </c>
      <c r="D220" s="23"/>
      <c r="E220" s="23"/>
      <c r="F220" s="23"/>
      <c r="G220" s="23"/>
      <c r="H220" s="23"/>
      <c r="I220" s="23"/>
      <c r="J220" s="24"/>
    </row>
    <row r="221" customFormat="false" ht="15" hidden="false" customHeight="false" outlineLevel="0" collapsed="false">
      <c r="A221" s="24"/>
      <c r="B221" s="23"/>
      <c r="C221" s="16" t="str">
        <f aca="false">IF(B221="","",IFERROR(INDEX(Captaciones!$C$5:$C$304,MATCH(B221,Captaciones!$A$5:$A$304,0)),"Ref. no encontrada"))</f>
        <v/>
      </c>
      <c r="D221" s="23"/>
      <c r="E221" s="23"/>
      <c r="F221" s="23"/>
      <c r="G221" s="23"/>
      <c r="H221" s="23"/>
      <c r="I221" s="23"/>
      <c r="J221" s="24"/>
    </row>
    <row r="222" customFormat="false" ht="15" hidden="false" customHeight="false" outlineLevel="0" collapsed="false">
      <c r="A222" s="24"/>
      <c r="B222" s="23"/>
      <c r="C222" s="16" t="str">
        <f aca="false">IF(B222="","",IFERROR(INDEX(Captaciones!$C$5:$C$304,MATCH(B222,Captaciones!$A$5:$A$304,0)),"Ref. no encontrada"))</f>
        <v/>
      </c>
      <c r="D222" s="23"/>
      <c r="E222" s="23"/>
      <c r="F222" s="23"/>
      <c r="G222" s="23"/>
      <c r="H222" s="23"/>
      <c r="I222" s="23"/>
      <c r="J222" s="24"/>
    </row>
    <row r="223" customFormat="false" ht="15" hidden="false" customHeight="false" outlineLevel="0" collapsed="false">
      <c r="A223" s="24"/>
      <c r="B223" s="23"/>
      <c r="C223" s="16" t="str">
        <f aca="false">IF(B223="","",IFERROR(INDEX(Captaciones!$C$5:$C$304,MATCH(B223,Captaciones!$A$5:$A$304,0)),"Ref. no encontrada"))</f>
        <v/>
      </c>
      <c r="D223" s="23"/>
      <c r="E223" s="23"/>
      <c r="F223" s="23"/>
      <c r="G223" s="23"/>
      <c r="H223" s="23"/>
      <c r="I223" s="23"/>
      <c r="J223" s="24"/>
    </row>
    <row r="224" customFormat="false" ht="15" hidden="false" customHeight="false" outlineLevel="0" collapsed="false">
      <c r="A224" s="24"/>
      <c r="B224" s="23"/>
      <c r="C224" s="16" t="str">
        <f aca="false">IF(B224="","",IFERROR(INDEX(Captaciones!$C$5:$C$304,MATCH(B224,Captaciones!$A$5:$A$304,0)),"Ref. no encontrada"))</f>
        <v/>
      </c>
      <c r="D224" s="23"/>
      <c r="E224" s="23"/>
      <c r="F224" s="23"/>
      <c r="G224" s="23"/>
      <c r="H224" s="23"/>
      <c r="I224" s="23"/>
      <c r="J224" s="24"/>
    </row>
    <row r="225" customFormat="false" ht="15" hidden="false" customHeight="false" outlineLevel="0" collapsed="false">
      <c r="A225" s="24"/>
      <c r="B225" s="23"/>
      <c r="C225" s="16" t="str">
        <f aca="false">IF(B225="","",IFERROR(INDEX(Captaciones!$C$5:$C$304,MATCH(B225,Captaciones!$A$5:$A$304,0)),"Ref. no encontrada"))</f>
        <v/>
      </c>
      <c r="D225" s="23"/>
      <c r="E225" s="23"/>
      <c r="F225" s="23"/>
      <c r="G225" s="23"/>
      <c r="H225" s="23"/>
      <c r="I225" s="23"/>
      <c r="J225" s="24"/>
    </row>
    <row r="226" customFormat="false" ht="15" hidden="false" customHeight="false" outlineLevel="0" collapsed="false">
      <c r="A226" s="24"/>
      <c r="B226" s="23"/>
      <c r="C226" s="16" t="str">
        <f aca="false">IF(B226="","",IFERROR(INDEX(Captaciones!$C$5:$C$304,MATCH(B226,Captaciones!$A$5:$A$304,0)),"Ref. no encontrada"))</f>
        <v/>
      </c>
      <c r="D226" s="23"/>
      <c r="E226" s="23"/>
      <c r="F226" s="23"/>
      <c r="G226" s="23"/>
      <c r="H226" s="23"/>
      <c r="I226" s="23"/>
      <c r="J226" s="24"/>
    </row>
    <row r="227" customFormat="false" ht="15" hidden="false" customHeight="false" outlineLevel="0" collapsed="false">
      <c r="A227" s="24"/>
      <c r="B227" s="23"/>
      <c r="C227" s="16" t="str">
        <f aca="false">IF(B227="","",IFERROR(INDEX(Captaciones!$C$5:$C$304,MATCH(B227,Captaciones!$A$5:$A$304,0)),"Ref. no encontrada"))</f>
        <v/>
      </c>
      <c r="D227" s="23"/>
      <c r="E227" s="23"/>
      <c r="F227" s="23"/>
      <c r="G227" s="23"/>
      <c r="H227" s="23"/>
      <c r="I227" s="23"/>
      <c r="J227" s="24"/>
    </row>
    <row r="228" customFormat="false" ht="15" hidden="false" customHeight="false" outlineLevel="0" collapsed="false">
      <c r="A228" s="24"/>
      <c r="B228" s="23"/>
      <c r="C228" s="16" t="str">
        <f aca="false">IF(B228="","",IFERROR(INDEX(Captaciones!$C$5:$C$304,MATCH(B228,Captaciones!$A$5:$A$304,0)),"Ref. no encontrada"))</f>
        <v/>
      </c>
      <c r="D228" s="23"/>
      <c r="E228" s="23"/>
      <c r="F228" s="23"/>
      <c r="G228" s="23"/>
      <c r="H228" s="23"/>
      <c r="I228" s="23"/>
      <c r="J228" s="24"/>
    </row>
    <row r="229" customFormat="false" ht="15" hidden="false" customHeight="false" outlineLevel="0" collapsed="false">
      <c r="A229" s="24"/>
      <c r="B229" s="23"/>
      <c r="C229" s="16" t="str">
        <f aca="false">IF(B229="","",IFERROR(INDEX(Captaciones!$C$5:$C$304,MATCH(B229,Captaciones!$A$5:$A$304,0)),"Ref. no encontrada"))</f>
        <v/>
      </c>
      <c r="D229" s="23"/>
      <c r="E229" s="23"/>
      <c r="F229" s="23"/>
      <c r="G229" s="23"/>
      <c r="H229" s="23"/>
      <c r="I229" s="23"/>
      <c r="J229" s="24"/>
    </row>
    <row r="230" customFormat="false" ht="15" hidden="false" customHeight="false" outlineLevel="0" collapsed="false">
      <c r="A230" s="24"/>
      <c r="B230" s="23"/>
      <c r="C230" s="16" t="str">
        <f aca="false">IF(B230="","",IFERROR(INDEX(Captaciones!$C$5:$C$304,MATCH(B230,Captaciones!$A$5:$A$304,0)),"Ref. no encontrada"))</f>
        <v/>
      </c>
      <c r="D230" s="23"/>
      <c r="E230" s="23"/>
      <c r="F230" s="23"/>
      <c r="G230" s="23"/>
      <c r="H230" s="23"/>
      <c r="I230" s="23"/>
      <c r="J230" s="24"/>
    </row>
    <row r="231" customFormat="false" ht="15" hidden="false" customHeight="false" outlineLevel="0" collapsed="false">
      <c r="A231" s="24"/>
      <c r="B231" s="23"/>
      <c r="C231" s="16" t="str">
        <f aca="false">IF(B231="","",IFERROR(INDEX(Captaciones!$C$5:$C$304,MATCH(B231,Captaciones!$A$5:$A$304,0)),"Ref. no encontrada"))</f>
        <v/>
      </c>
      <c r="D231" s="23"/>
      <c r="E231" s="23"/>
      <c r="F231" s="23"/>
      <c r="G231" s="23"/>
      <c r="H231" s="23"/>
      <c r="I231" s="23"/>
      <c r="J231" s="24"/>
    </row>
    <row r="232" customFormat="false" ht="15" hidden="false" customHeight="false" outlineLevel="0" collapsed="false">
      <c r="A232" s="24"/>
      <c r="B232" s="23"/>
      <c r="C232" s="16" t="str">
        <f aca="false">IF(B232="","",IFERROR(INDEX(Captaciones!$C$5:$C$304,MATCH(B232,Captaciones!$A$5:$A$304,0)),"Ref. no encontrada"))</f>
        <v/>
      </c>
      <c r="D232" s="23"/>
      <c r="E232" s="23"/>
      <c r="F232" s="23"/>
      <c r="G232" s="23"/>
      <c r="H232" s="23"/>
      <c r="I232" s="23"/>
      <c r="J232" s="24"/>
    </row>
    <row r="233" customFormat="false" ht="15" hidden="false" customHeight="false" outlineLevel="0" collapsed="false">
      <c r="A233" s="24"/>
      <c r="B233" s="23"/>
      <c r="C233" s="16" t="str">
        <f aca="false">IF(B233="","",IFERROR(INDEX(Captaciones!$C$5:$C$304,MATCH(B233,Captaciones!$A$5:$A$304,0)),"Ref. no encontrada"))</f>
        <v/>
      </c>
      <c r="D233" s="23"/>
      <c r="E233" s="23"/>
      <c r="F233" s="23"/>
      <c r="G233" s="23"/>
      <c r="H233" s="23"/>
      <c r="I233" s="23"/>
      <c r="J233" s="24"/>
    </row>
    <row r="234" customFormat="false" ht="15" hidden="false" customHeight="false" outlineLevel="0" collapsed="false">
      <c r="A234" s="24"/>
      <c r="B234" s="23"/>
      <c r="C234" s="16" t="str">
        <f aca="false">IF(B234="","",IFERROR(INDEX(Captaciones!$C$5:$C$304,MATCH(B234,Captaciones!$A$5:$A$304,0)),"Ref. no encontrada"))</f>
        <v/>
      </c>
      <c r="D234" s="23"/>
      <c r="E234" s="23"/>
      <c r="F234" s="23"/>
      <c r="G234" s="23"/>
      <c r="H234" s="23"/>
      <c r="I234" s="23"/>
      <c r="J234" s="24"/>
    </row>
    <row r="235" customFormat="false" ht="15" hidden="false" customHeight="false" outlineLevel="0" collapsed="false">
      <c r="A235" s="24"/>
      <c r="B235" s="23"/>
      <c r="C235" s="16" t="str">
        <f aca="false">IF(B235="","",IFERROR(INDEX(Captaciones!$C$5:$C$304,MATCH(B235,Captaciones!$A$5:$A$304,0)),"Ref. no encontrada"))</f>
        <v/>
      </c>
      <c r="D235" s="23"/>
      <c r="E235" s="23"/>
      <c r="F235" s="23"/>
      <c r="G235" s="23"/>
      <c r="H235" s="23"/>
      <c r="I235" s="23"/>
      <c r="J235" s="24"/>
    </row>
    <row r="236" customFormat="false" ht="15" hidden="false" customHeight="false" outlineLevel="0" collapsed="false">
      <c r="A236" s="24"/>
      <c r="B236" s="23"/>
      <c r="C236" s="16" t="str">
        <f aca="false">IF(B236="","",IFERROR(INDEX(Captaciones!$C$5:$C$304,MATCH(B236,Captaciones!$A$5:$A$304,0)),"Ref. no encontrada"))</f>
        <v/>
      </c>
      <c r="D236" s="23"/>
      <c r="E236" s="23"/>
      <c r="F236" s="23"/>
      <c r="G236" s="23"/>
      <c r="H236" s="23"/>
      <c r="I236" s="23"/>
      <c r="J236" s="24"/>
    </row>
    <row r="237" customFormat="false" ht="15" hidden="false" customHeight="false" outlineLevel="0" collapsed="false">
      <c r="A237" s="24"/>
      <c r="B237" s="23"/>
      <c r="C237" s="16" t="str">
        <f aca="false">IF(B237="","",IFERROR(INDEX(Captaciones!$C$5:$C$304,MATCH(B237,Captaciones!$A$5:$A$304,0)),"Ref. no encontrada"))</f>
        <v/>
      </c>
      <c r="D237" s="23"/>
      <c r="E237" s="23"/>
      <c r="F237" s="23"/>
      <c r="G237" s="23"/>
      <c r="H237" s="23"/>
      <c r="I237" s="23"/>
      <c r="J237" s="24"/>
    </row>
    <row r="238" customFormat="false" ht="15" hidden="false" customHeight="false" outlineLevel="0" collapsed="false">
      <c r="A238" s="24"/>
      <c r="B238" s="23"/>
      <c r="C238" s="16" t="str">
        <f aca="false">IF(B238="","",IFERROR(INDEX(Captaciones!$C$5:$C$304,MATCH(B238,Captaciones!$A$5:$A$304,0)),"Ref. no encontrada"))</f>
        <v/>
      </c>
      <c r="D238" s="23"/>
      <c r="E238" s="23"/>
      <c r="F238" s="23"/>
      <c r="G238" s="23"/>
      <c r="H238" s="23"/>
      <c r="I238" s="23"/>
      <c r="J238" s="24"/>
    </row>
    <row r="239" customFormat="false" ht="15" hidden="false" customHeight="false" outlineLevel="0" collapsed="false">
      <c r="A239" s="24"/>
      <c r="B239" s="23"/>
      <c r="C239" s="16" t="str">
        <f aca="false">IF(B239="","",IFERROR(INDEX(Captaciones!$C$5:$C$304,MATCH(B239,Captaciones!$A$5:$A$304,0)),"Ref. no encontrada"))</f>
        <v/>
      </c>
      <c r="D239" s="23"/>
      <c r="E239" s="23"/>
      <c r="F239" s="23"/>
      <c r="G239" s="23"/>
      <c r="H239" s="23"/>
      <c r="I239" s="23"/>
      <c r="J239" s="24"/>
    </row>
    <row r="240" customFormat="false" ht="15" hidden="false" customHeight="false" outlineLevel="0" collapsed="false">
      <c r="A240" s="24"/>
      <c r="B240" s="23"/>
      <c r="C240" s="16" t="str">
        <f aca="false">IF(B240="","",IFERROR(INDEX(Captaciones!$C$5:$C$304,MATCH(B240,Captaciones!$A$5:$A$304,0)),"Ref. no encontrada"))</f>
        <v/>
      </c>
      <c r="D240" s="23"/>
      <c r="E240" s="23"/>
      <c r="F240" s="23"/>
      <c r="G240" s="23"/>
      <c r="H240" s="23"/>
      <c r="I240" s="23"/>
      <c r="J240" s="24"/>
    </row>
    <row r="241" customFormat="false" ht="15" hidden="false" customHeight="false" outlineLevel="0" collapsed="false">
      <c r="A241" s="24"/>
      <c r="B241" s="23"/>
      <c r="C241" s="16" t="str">
        <f aca="false">IF(B241="","",IFERROR(INDEX(Captaciones!$C$5:$C$304,MATCH(B241,Captaciones!$A$5:$A$304,0)),"Ref. no encontrada"))</f>
        <v/>
      </c>
      <c r="D241" s="23"/>
      <c r="E241" s="23"/>
      <c r="F241" s="23"/>
      <c r="G241" s="23"/>
      <c r="H241" s="23"/>
      <c r="I241" s="23"/>
      <c r="J241" s="24"/>
    </row>
    <row r="242" customFormat="false" ht="15" hidden="false" customHeight="false" outlineLevel="0" collapsed="false">
      <c r="A242" s="24"/>
      <c r="B242" s="23"/>
      <c r="C242" s="16" t="str">
        <f aca="false">IF(B242="","",IFERROR(INDEX(Captaciones!$C$5:$C$304,MATCH(B242,Captaciones!$A$5:$A$304,0)),"Ref. no encontrada"))</f>
        <v/>
      </c>
      <c r="D242" s="23"/>
      <c r="E242" s="23"/>
      <c r="F242" s="23"/>
      <c r="G242" s="23"/>
      <c r="H242" s="23"/>
      <c r="I242" s="23"/>
      <c r="J242" s="24"/>
    </row>
    <row r="243" customFormat="false" ht="15" hidden="false" customHeight="false" outlineLevel="0" collapsed="false">
      <c r="A243" s="24"/>
      <c r="B243" s="23"/>
      <c r="C243" s="16" t="str">
        <f aca="false">IF(B243="","",IFERROR(INDEX(Captaciones!$C$5:$C$304,MATCH(B243,Captaciones!$A$5:$A$304,0)),"Ref. no encontrada"))</f>
        <v/>
      </c>
      <c r="D243" s="23"/>
      <c r="E243" s="23"/>
      <c r="F243" s="23"/>
      <c r="G243" s="23"/>
      <c r="H243" s="23"/>
      <c r="I243" s="23"/>
      <c r="J243" s="24"/>
    </row>
    <row r="244" customFormat="false" ht="15" hidden="false" customHeight="false" outlineLevel="0" collapsed="false">
      <c r="A244" s="24"/>
      <c r="B244" s="23"/>
      <c r="C244" s="16" t="str">
        <f aca="false">IF(B244="","",IFERROR(INDEX(Captaciones!$C$5:$C$304,MATCH(B244,Captaciones!$A$5:$A$304,0)),"Ref. no encontrada"))</f>
        <v/>
      </c>
      <c r="D244" s="23"/>
      <c r="E244" s="23"/>
      <c r="F244" s="23"/>
      <c r="G244" s="23"/>
      <c r="H244" s="23"/>
      <c r="I244" s="23"/>
      <c r="J244" s="24"/>
    </row>
    <row r="245" customFormat="false" ht="15" hidden="false" customHeight="false" outlineLevel="0" collapsed="false">
      <c r="A245" s="24"/>
      <c r="B245" s="23"/>
      <c r="C245" s="16" t="str">
        <f aca="false">IF(B245="","",IFERROR(INDEX(Captaciones!$C$5:$C$304,MATCH(B245,Captaciones!$A$5:$A$304,0)),"Ref. no encontrada"))</f>
        <v/>
      </c>
      <c r="D245" s="23"/>
      <c r="E245" s="23"/>
      <c r="F245" s="23"/>
      <c r="G245" s="23"/>
      <c r="H245" s="23"/>
      <c r="I245" s="23"/>
      <c r="J245" s="24"/>
    </row>
    <row r="246" customFormat="false" ht="15" hidden="false" customHeight="false" outlineLevel="0" collapsed="false">
      <c r="A246" s="24"/>
      <c r="B246" s="23"/>
      <c r="C246" s="16" t="str">
        <f aca="false">IF(B246="","",IFERROR(INDEX(Captaciones!$C$5:$C$304,MATCH(B246,Captaciones!$A$5:$A$304,0)),"Ref. no encontrada"))</f>
        <v/>
      </c>
      <c r="D246" s="23"/>
      <c r="E246" s="23"/>
      <c r="F246" s="23"/>
      <c r="G246" s="23"/>
      <c r="H246" s="23"/>
      <c r="I246" s="23"/>
      <c r="J246" s="24"/>
    </row>
    <row r="247" customFormat="false" ht="15" hidden="false" customHeight="false" outlineLevel="0" collapsed="false">
      <c r="A247" s="24"/>
      <c r="B247" s="23"/>
      <c r="C247" s="16" t="str">
        <f aca="false">IF(B247="","",IFERROR(INDEX(Captaciones!$C$5:$C$304,MATCH(B247,Captaciones!$A$5:$A$304,0)),"Ref. no encontrada"))</f>
        <v/>
      </c>
      <c r="D247" s="23"/>
      <c r="E247" s="23"/>
      <c r="F247" s="23"/>
      <c r="G247" s="23"/>
      <c r="H247" s="23"/>
      <c r="I247" s="23"/>
      <c r="J247" s="24"/>
    </row>
    <row r="248" customFormat="false" ht="15" hidden="false" customHeight="false" outlineLevel="0" collapsed="false">
      <c r="A248" s="24"/>
      <c r="B248" s="23"/>
      <c r="C248" s="16" t="str">
        <f aca="false">IF(B248="","",IFERROR(INDEX(Captaciones!$C$5:$C$304,MATCH(B248,Captaciones!$A$5:$A$304,0)),"Ref. no encontrada"))</f>
        <v/>
      </c>
      <c r="D248" s="23"/>
      <c r="E248" s="23"/>
      <c r="F248" s="23"/>
      <c r="G248" s="23"/>
      <c r="H248" s="23"/>
      <c r="I248" s="23"/>
      <c r="J248" s="24"/>
    </row>
    <row r="249" customFormat="false" ht="15" hidden="false" customHeight="false" outlineLevel="0" collapsed="false">
      <c r="A249" s="24"/>
      <c r="B249" s="23"/>
      <c r="C249" s="16" t="str">
        <f aca="false">IF(B249="","",IFERROR(INDEX(Captaciones!$C$5:$C$304,MATCH(B249,Captaciones!$A$5:$A$304,0)),"Ref. no encontrada"))</f>
        <v/>
      </c>
      <c r="D249" s="23"/>
      <c r="E249" s="23"/>
      <c r="F249" s="23"/>
      <c r="G249" s="23"/>
      <c r="H249" s="23"/>
      <c r="I249" s="23"/>
      <c r="J249" s="24"/>
    </row>
    <row r="250" customFormat="false" ht="15" hidden="false" customHeight="false" outlineLevel="0" collapsed="false">
      <c r="A250" s="24"/>
      <c r="B250" s="23"/>
      <c r="C250" s="16" t="str">
        <f aca="false">IF(B250="","",IFERROR(INDEX(Captaciones!$C$5:$C$304,MATCH(B250,Captaciones!$A$5:$A$304,0)),"Ref. no encontrada"))</f>
        <v/>
      </c>
      <c r="D250" s="23"/>
      <c r="E250" s="23"/>
      <c r="F250" s="23"/>
      <c r="G250" s="23"/>
      <c r="H250" s="23"/>
      <c r="I250" s="23"/>
      <c r="J250" s="24"/>
    </row>
    <row r="251" customFormat="false" ht="15" hidden="false" customHeight="false" outlineLevel="0" collapsed="false">
      <c r="A251" s="24"/>
      <c r="B251" s="23"/>
      <c r="C251" s="16" t="str">
        <f aca="false">IF(B251="","",IFERROR(INDEX(Captaciones!$C$5:$C$304,MATCH(B251,Captaciones!$A$5:$A$304,0)),"Ref. no encontrada"))</f>
        <v/>
      </c>
      <c r="D251" s="23"/>
      <c r="E251" s="23"/>
      <c r="F251" s="23"/>
      <c r="G251" s="23"/>
      <c r="H251" s="23"/>
      <c r="I251" s="23"/>
      <c r="J251" s="24"/>
    </row>
    <row r="252" customFormat="false" ht="15" hidden="false" customHeight="false" outlineLevel="0" collapsed="false">
      <c r="A252" s="24"/>
      <c r="B252" s="23"/>
      <c r="C252" s="16" t="str">
        <f aca="false">IF(B252="","",IFERROR(INDEX(Captaciones!$C$5:$C$304,MATCH(B252,Captaciones!$A$5:$A$304,0)),"Ref. no encontrada"))</f>
        <v/>
      </c>
      <c r="D252" s="23"/>
      <c r="E252" s="23"/>
      <c r="F252" s="23"/>
      <c r="G252" s="23"/>
      <c r="H252" s="23"/>
      <c r="I252" s="23"/>
      <c r="J252" s="24"/>
    </row>
    <row r="253" customFormat="false" ht="15" hidden="false" customHeight="false" outlineLevel="0" collapsed="false">
      <c r="A253" s="24"/>
      <c r="B253" s="23"/>
      <c r="C253" s="16" t="str">
        <f aca="false">IF(B253="","",IFERROR(INDEX(Captaciones!$C$5:$C$304,MATCH(B253,Captaciones!$A$5:$A$304,0)),"Ref. no encontrada"))</f>
        <v/>
      </c>
      <c r="D253" s="23"/>
      <c r="E253" s="23"/>
      <c r="F253" s="23"/>
      <c r="G253" s="23"/>
      <c r="H253" s="23"/>
      <c r="I253" s="23"/>
      <c r="J253" s="24"/>
    </row>
    <row r="254" customFormat="false" ht="15" hidden="false" customHeight="false" outlineLevel="0" collapsed="false">
      <c r="A254" s="24"/>
      <c r="B254" s="23"/>
      <c r="C254" s="16" t="str">
        <f aca="false">IF(B254="","",IFERROR(INDEX(Captaciones!$C$5:$C$304,MATCH(B254,Captaciones!$A$5:$A$304,0)),"Ref. no encontrada"))</f>
        <v/>
      </c>
      <c r="D254" s="23"/>
      <c r="E254" s="23"/>
      <c r="F254" s="23"/>
      <c r="G254" s="23"/>
      <c r="H254" s="23"/>
      <c r="I254" s="23"/>
      <c r="J254" s="24"/>
    </row>
    <row r="255" customFormat="false" ht="15" hidden="false" customHeight="false" outlineLevel="0" collapsed="false">
      <c r="A255" s="24"/>
      <c r="B255" s="23"/>
      <c r="C255" s="16" t="str">
        <f aca="false">IF(B255="","",IFERROR(INDEX(Captaciones!$C$5:$C$304,MATCH(B255,Captaciones!$A$5:$A$304,0)),"Ref. no encontrada"))</f>
        <v/>
      </c>
      <c r="D255" s="23"/>
      <c r="E255" s="23"/>
      <c r="F255" s="23"/>
      <c r="G255" s="23"/>
      <c r="H255" s="23"/>
      <c r="I255" s="23"/>
      <c r="J255" s="24"/>
    </row>
    <row r="256" customFormat="false" ht="15" hidden="false" customHeight="false" outlineLevel="0" collapsed="false">
      <c r="A256" s="24"/>
      <c r="B256" s="23"/>
      <c r="C256" s="16" t="str">
        <f aca="false">IF(B256="","",IFERROR(INDEX(Captaciones!$C$5:$C$304,MATCH(B256,Captaciones!$A$5:$A$304,0)),"Ref. no encontrada"))</f>
        <v/>
      </c>
      <c r="D256" s="23"/>
      <c r="E256" s="23"/>
      <c r="F256" s="23"/>
      <c r="G256" s="23"/>
      <c r="H256" s="23"/>
      <c r="I256" s="23"/>
      <c r="J256" s="24"/>
    </row>
    <row r="257" customFormat="false" ht="15" hidden="false" customHeight="false" outlineLevel="0" collapsed="false">
      <c r="A257" s="24"/>
      <c r="B257" s="23"/>
      <c r="C257" s="16" t="str">
        <f aca="false">IF(B257="","",IFERROR(INDEX(Captaciones!$C$5:$C$304,MATCH(B257,Captaciones!$A$5:$A$304,0)),"Ref. no encontrada"))</f>
        <v/>
      </c>
      <c r="D257" s="23"/>
      <c r="E257" s="23"/>
      <c r="F257" s="23"/>
      <c r="G257" s="23"/>
      <c r="H257" s="23"/>
      <c r="I257" s="23"/>
      <c r="J257" s="24"/>
    </row>
    <row r="258" customFormat="false" ht="15" hidden="false" customHeight="false" outlineLevel="0" collapsed="false">
      <c r="A258" s="24"/>
      <c r="B258" s="23"/>
      <c r="C258" s="16" t="str">
        <f aca="false">IF(B258="","",IFERROR(INDEX(Captaciones!$C$5:$C$304,MATCH(B258,Captaciones!$A$5:$A$304,0)),"Ref. no encontrada"))</f>
        <v/>
      </c>
      <c r="D258" s="23"/>
      <c r="E258" s="23"/>
      <c r="F258" s="23"/>
      <c r="G258" s="23"/>
      <c r="H258" s="23"/>
      <c r="I258" s="23"/>
      <c r="J258" s="24"/>
    </row>
    <row r="259" customFormat="false" ht="15" hidden="false" customHeight="false" outlineLevel="0" collapsed="false">
      <c r="A259" s="24"/>
      <c r="B259" s="23"/>
      <c r="C259" s="16" t="str">
        <f aca="false">IF(B259="","",IFERROR(INDEX(Captaciones!$C$5:$C$304,MATCH(B259,Captaciones!$A$5:$A$304,0)),"Ref. no encontrada"))</f>
        <v/>
      </c>
      <c r="D259" s="23"/>
      <c r="E259" s="23"/>
      <c r="F259" s="23"/>
      <c r="G259" s="23"/>
      <c r="H259" s="23"/>
      <c r="I259" s="23"/>
      <c r="J259" s="24"/>
    </row>
    <row r="260" customFormat="false" ht="15" hidden="false" customHeight="false" outlineLevel="0" collapsed="false">
      <c r="A260" s="24"/>
      <c r="B260" s="23"/>
      <c r="C260" s="16" t="str">
        <f aca="false">IF(B260="","",IFERROR(INDEX(Captaciones!$C$5:$C$304,MATCH(B260,Captaciones!$A$5:$A$304,0)),"Ref. no encontrada"))</f>
        <v/>
      </c>
      <c r="D260" s="23"/>
      <c r="E260" s="23"/>
      <c r="F260" s="23"/>
      <c r="G260" s="23"/>
      <c r="H260" s="23"/>
      <c r="I260" s="23"/>
      <c r="J260" s="24"/>
    </row>
    <row r="261" customFormat="false" ht="15" hidden="false" customHeight="false" outlineLevel="0" collapsed="false">
      <c r="A261" s="24"/>
      <c r="B261" s="23"/>
      <c r="C261" s="16" t="str">
        <f aca="false">IF(B261="","",IFERROR(INDEX(Captaciones!$C$5:$C$304,MATCH(B261,Captaciones!$A$5:$A$304,0)),"Ref. no encontrada"))</f>
        <v/>
      </c>
      <c r="D261" s="23"/>
      <c r="E261" s="23"/>
      <c r="F261" s="23"/>
      <c r="G261" s="23"/>
      <c r="H261" s="23"/>
      <c r="I261" s="23"/>
      <c r="J261" s="24"/>
    </row>
    <row r="262" customFormat="false" ht="15" hidden="false" customHeight="false" outlineLevel="0" collapsed="false">
      <c r="A262" s="24"/>
      <c r="B262" s="23"/>
      <c r="C262" s="16" t="str">
        <f aca="false">IF(B262="","",IFERROR(INDEX(Captaciones!$C$5:$C$304,MATCH(B262,Captaciones!$A$5:$A$304,0)),"Ref. no encontrada"))</f>
        <v/>
      </c>
      <c r="D262" s="23"/>
      <c r="E262" s="23"/>
      <c r="F262" s="23"/>
      <c r="G262" s="23"/>
      <c r="H262" s="23"/>
      <c r="I262" s="23"/>
      <c r="J262" s="24"/>
    </row>
    <row r="263" customFormat="false" ht="15" hidden="false" customHeight="false" outlineLevel="0" collapsed="false">
      <c r="A263" s="24"/>
      <c r="B263" s="23"/>
      <c r="C263" s="16" t="str">
        <f aca="false">IF(B263="","",IFERROR(INDEX(Captaciones!$C$5:$C$304,MATCH(B263,Captaciones!$A$5:$A$304,0)),"Ref. no encontrada"))</f>
        <v/>
      </c>
      <c r="D263" s="23"/>
      <c r="E263" s="23"/>
      <c r="F263" s="23"/>
      <c r="G263" s="23"/>
      <c r="H263" s="23"/>
      <c r="I263" s="23"/>
      <c r="J263" s="24"/>
    </row>
    <row r="264" customFormat="false" ht="15" hidden="false" customHeight="false" outlineLevel="0" collapsed="false">
      <c r="A264" s="24"/>
      <c r="B264" s="23"/>
      <c r="C264" s="16" t="str">
        <f aca="false">IF(B264="","",IFERROR(INDEX(Captaciones!$C$5:$C$304,MATCH(B264,Captaciones!$A$5:$A$304,0)),"Ref. no encontrada"))</f>
        <v/>
      </c>
      <c r="D264" s="23"/>
      <c r="E264" s="23"/>
      <c r="F264" s="23"/>
      <c r="G264" s="23"/>
      <c r="H264" s="23"/>
      <c r="I264" s="23"/>
      <c r="J264" s="24"/>
    </row>
    <row r="265" customFormat="false" ht="15" hidden="false" customHeight="false" outlineLevel="0" collapsed="false">
      <c r="A265" s="24"/>
      <c r="B265" s="23"/>
      <c r="C265" s="16" t="str">
        <f aca="false">IF(B265="","",IFERROR(INDEX(Captaciones!$C$5:$C$304,MATCH(B265,Captaciones!$A$5:$A$304,0)),"Ref. no encontrada"))</f>
        <v/>
      </c>
      <c r="D265" s="23"/>
      <c r="E265" s="23"/>
      <c r="F265" s="23"/>
      <c r="G265" s="23"/>
      <c r="H265" s="23"/>
      <c r="I265" s="23"/>
      <c r="J265" s="24"/>
    </row>
    <row r="266" customFormat="false" ht="15" hidden="false" customHeight="false" outlineLevel="0" collapsed="false">
      <c r="A266" s="24"/>
      <c r="B266" s="23"/>
      <c r="C266" s="16" t="str">
        <f aca="false">IF(B266="","",IFERROR(INDEX(Captaciones!$C$5:$C$304,MATCH(B266,Captaciones!$A$5:$A$304,0)),"Ref. no encontrada"))</f>
        <v/>
      </c>
      <c r="D266" s="23"/>
      <c r="E266" s="23"/>
      <c r="F266" s="23"/>
      <c r="G266" s="23"/>
      <c r="H266" s="23"/>
      <c r="I266" s="23"/>
      <c r="J266" s="24"/>
    </row>
    <row r="267" customFormat="false" ht="15" hidden="false" customHeight="false" outlineLevel="0" collapsed="false">
      <c r="A267" s="24"/>
      <c r="B267" s="23"/>
      <c r="C267" s="16" t="str">
        <f aca="false">IF(B267="","",IFERROR(INDEX(Captaciones!$C$5:$C$304,MATCH(B267,Captaciones!$A$5:$A$304,0)),"Ref. no encontrada"))</f>
        <v/>
      </c>
      <c r="D267" s="23"/>
      <c r="E267" s="23"/>
      <c r="F267" s="23"/>
      <c r="G267" s="23"/>
      <c r="H267" s="23"/>
      <c r="I267" s="23"/>
      <c r="J267" s="24"/>
    </row>
    <row r="268" customFormat="false" ht="15" hidden="false" customHeight="false" outlineLevel="0" collapsed="false">
      <c r="A268" s="24"/>
      <c r="B268" s="23"/>
      <c r="C268" s="16" t="str">
        <f aca="false">IF(B268="","",IFERROR(INDEX(Captaciones!$C$5:$C$304,MATCH(B268,Captaciones!$A$5:$A$304,0)),"Ref. no encontrada"))</f>
        <v/>
      </c>
      <c r="D268" s="23"/>
      <c r="E268" s="23"/>
      <c r="F268" s="23"/>
      <c r="G268" s="23"/>
      <c r="H268" s="23"/>
      <c r="I268" s="23"/>
      <c r="J268" s="24"/>
    </row>
    <row r="269" customFormat="false" ht="15" hidden="false" customHeight="false" outlineLevel="0" collapsed="false">
      <c r="A269" s="24"/>
      <c r="B269" s="23"/>
      <c r="C269" s="16" t="str">
        <f aca="false">IF(B269="","",IFERROR(INDEX(Captaciones!$C$5:$C$304,MATCH(B269,Captaciones!$A$5:$A$304,0)),"Ref. no encontrada"))</f>
        <v/>
      </c>
      <c r="D269" s="23"/>
      <c r="E269" s="23"/>
      <c r="F269" s="23"/>
      <c r="G269" s="23"/>
      <c r="H269" s="23"/>
      <c r="I269" s="23"/>
      <c r="J269" s="24"/>
    </row>
    <row r="270" customFormat="false" ht="15" hidden="false" customHeight="false" outlineLevel="0" collapsed="false">
      <c r="A270" s="24"/>
      <c r="B270" s="23"/>
      <c r="C270" s="16" t="str">
        <f aca="false">IF(B270="","",IFERROR(INDEX(Captaciones!$C$5:$C$304,MATCH(B270,Captaciones!$A$5:$A$304,0)),"Ref. no encontrada"))</f>
        <v/>
      </c>
      <c r="D270" s="23"/>
      <c r="E270" s="23"/>
      <c r="F270" s="23"/>
      <c r="G270" s="23"/>
      <c r="H270" s="23"/>
      <c r="I270" s="23"/>
      <c r="J270" s="24"/>
    </row>
    <row r="271" customFormat="false" ht="15" hidden="false" customHeight="false" outlineLevel="0" collapsed="false">
      <c r="A271" s="24"/>
      <c r="B271" s="23"/>
      <c r="C271" s="16" t="str">
        <f aca="false">IF(B271="","",IFERROR(INDEX(Captaciones!$C$5:$C$304,MATCH(B271,Captaciones!$A$5:$A$304,0)),"Ref. no encontrada"))</f>
        <v/>
      </c>
      <c r="D271" s="23"/>
      <c r="E271" s="23"/>
      <c r="F271" s="23"/>
      <c r="G271" s="23"/>
      <c r="H271" s="23"/>
      <c r="I271" s="23"/>
      <c r="J271" s="24"/>
    </row>
    <row r="272" customFormat="false" ht="15" hidden="false" customHeight="false" outlineLevel="0" collapsed="false">
      <c r="A272" s="24"/>
      <c r="B272" s="23"/>
      <c r="C272" s="16" t="str">
        <f aca="false">IF(B272="","",IFERROR(INDEX(Captaciones!$C$5:$C$304,MATCH(B272,Captaciones!$A$5:$A$304,0)),"Ref. no encontrada"))</f>
        <v/>
      </c>
      <c r="D272" s="23"/>
      <c r="E272" s="23"/>
      <c r="F272" s="23"/>
      <c r="G272" s="23"/>
      <c r="H272" s="23"/>
      <c r="I272" s="23"/>
      <c r="J272" s="24"/>
    </row>
    <row r="273" customFormat="false" ht="15" hidden="false" customHeight="false" outlineLevel="0" collapsed="false">
      <c r="A273" s="24"/>
      <c r="B273" s="23"/>
      <c r="C273" s="16" t="str">
        <f aca="false">IF(B273="","",IFERROR(INDEX(Captaciones!$C$5:$C$304,MATCH(B273,Captaciones!$A$5:$A$304,0)),"Ref. no encontrada"))</f>
        <v/>
      </c>
      <c r="D273" s="23"/>
      <c r="E273" s="23"/>
      <c r="F273" s="23"/>
      <c r="G273" s="23"/>
      <c r="H273" s="23"/>
      <c r="I273" s="23"/>
      <c r="J273" s="24"/>
    </row>
    <row r="274" customFormat="false" ht="15" hidden="false" customHeight="false" outlineLevel="0" collapsed="false">
      <c r="A274" s="24"/>
      <c r="B274" s="23"/>
      <c r="C274" s="16" t="str">
        <f aca="false">IF(B274="","",IFERROR(INDEX(Captaciones!$C$5:$C$304,MATCH(B274,Captaciones!$A$5:$A$304,0)),"Ref. no encontrada"))</f>
        <v/>
      </c>
      <c r="D274" s="23"/>
      <c r="E274" s="23"/>
      <c r="F274" s="23"/>
      <c r="G274" s="23"/>
      <c r="H274" s="23"/>
      <c r="I274" s="23"/>
      <c r="J274" s="24"/>
    </row>
    <row r="275" customFormat="false" ht="15" hidden="false" customHeight="false" outlineLevel="0" collapsed="false">
      <c r="A275" s="24"/>
      <c r="B275" s="23"/>
      <c r="C275" s="16" t="str">
        <f aca="false">IF(B275="","",IFERROR(INDEX(Captaciones!$C$5:$C$304,MATCH(B275,Captaciones!$A$5:$A$304,0)),"Ref. no encontrada"))</f>
        <v/>
      </c>
      <c r="D275" s="23"/>
      <c r="E275" s="23"/>
      <c r="F275" s="23"/>
      <c r="G275" s="23"/>
      <c r="H275" s="23"/>
      <c r="I275" s="23"/>
      <c r="J275" s="24"/>
    </row>
    <row r="276" customFormat="false" ht="15" hidden="false" customHeight="false" outlineLevel="0" collapsed="false">
      <c r="A276" s="24"/>
      <c r="B276" s="23"/>
      <c r="C276" s="16" t="str">
        <f aca="false">IF(B276="","",IFERROR(INDEX(Captaciones!$C$5:$C$304,MATCH(B276,Captaciones!$A$5:$A$304,0)),"Ref. no encontrada"))</f>
        <v/>
      </c>
      <c r="D276" s="23"/>
      <c r="E276" s="23"/>
      <c r="F276" s="23"/>
      <c r="G276" s="23"/>
      <c r="H276" s="23"/>
      <c r="I276" s="23"/>
      <c r="J276" s="24"/>
    </row>
    <row r="277" customFormat="false" ht="15" hidden="false" customHeight="false" outlineLevel="0" collapsed="false">
      <c r="A277" s="24"/>
      <c r="B277" s="23"/>
      <c r="C277" s="16" t="str">
        <f aca="false">IF(B277="","",IFERROR(INDEX(Captaciones!$C$5:$C$304,MATCH(B277,Captaciones!$A$5:$A$304,0)),"Ref. no encontrada"))</f>
        <v/>
      </c>
      <c r="D277" s="23"/>
      <c r="E277" s="23"/>
      <c r="F277" s="23"/>
      <c r="G277" s="23"/>
      <c r="H277" s="23"/>
      <c r="I277" s="23"/>
      <c r="J277" s="24"/>
    </row>
    <row r="278" customFormat="false" ht="15" hidden="false" customHeight="false" outlineLevel="0" collapsed="false">
      <c r="A278" s="24"/>
      <c r="B278" s="23"/>
      <c r="C278" s="16" t="str">
        <f aca="false">IF(B278="","",IFERROR(INDEX(Captaciones!$C$5:$C$304,MATCH(B278,Captaciones!$A$5:$A$304,0)),"Ref. no encontrada"))</f>
        <v/>
      </c>
      <c r="D278" s="23"/>
      <c r="E278" s="23"/>
      <c r="F278" s="23"/>
      <c r="G278" s="23"/>
      <c r="H278" s="23"/>
      <c r="I278" s="23"/>
      <c r="J278" s="24"/>
    </row>
    <row r="279" customFormat="false" ht="15" hidden="false" customHeight="false" outlineLevel="0" collapsed="false">
      <c r="A279" s="24"/>
      <c r="B279" s="23"/>
      <c r="C279" s="16" t="str">
        <f aca="false">IF(B279="","",IFERROR(INDEX(Captaciones!$C$5:$C$304,MATCH(B279,Captaciones!$A$5:$A$304,0)),"Ref. no encontrada"))</f>
        <v/>
      </c>
      <c r="D279" s="23"/>
      <c r="E279" s="23"/>
      <c r="F279" s="23"/>
      <c r="G279" s="23"/>
      <c r="H279" s="23"/>
      <c r="I279" s="23"/>
      <c r="J279" s="24"/>
    </row>
    <row r="280" customFormat="false" ht="15" hidden="false" customHeight="false" outlineLevel="0" collapsed="false">
      <c r="A280" s="24"/>
      <c r="B280" s="23"/>
      <c r="C280" s="16" t="str">
        <f aca="false">IF(B280="","",IFERROR(INDEX(Captaciones!$C$5:$C$304,MATCH(B280,Captaciones!$A$5:$A$304,0)),"Ref. no encontrada"))</f>
        <v/>
      </c>
      <c r="D280" s="23"/>
      <c r="E280" s="23"/>
      <c r="F280" s="23"/>
      <c r="G280" s="23"/>
      <c r="H280" s="23"/>
      <c r="I280" s="23"/>
      <c r="J280" s="24"/>
    </row>
    <row r="281" customFormat="false" ht="15" hidden="false" customHeight="false" outlineLevel="0" collapsed="false">
      <c r="A281" s="24"/>
      <c r="B281" s="23"/>
      <c r="C281" s="16" t="str">
        <f aca="false">IF(B281="","",IFERROR(INDEX(Captaciones!$C$5:$C$304,MATCH(B281,Captaciones!$A$5:$A$304,0)),"Ref. no encontrada"))</f>
        <v/>
      </c>
      <c r="D281" s="23"/>
      <c r="E281" s="23"/>
      <c r="F281" s="23"/>
      <c r="G281" s="23"/>
      <c r="H281" s="23"/>
      <c r="I281" s="23"/>
      <c r="J281" s="24"/>
    </row>
    <row r="282" customFormat="false" ht="15" hidden="false" customHeight="false" outlineLevel="0" collapsed="false">
      <c r="A282" s="24"/>
      <c r="B282" s="23"/>
      <c r="C282" s="16" t="str">
        <f aca="false">IF(B282="","",IFERROR(INDEX(Captaciones!$C$5:$C$304,MATCH(B282,Captaciones!$A$5:$A$304,0)),"Ref. no encontrada"))</f>
        <v/>
      </c>
      <c r="D282" s="23"/>
      <c r="E282" s="23"/>
      <c r="F282" s="23"/>
      <c r="G282" s="23"/>
      <c r="H282" s="23"/>
      <c r="I282" s="23"/>
      <c r="J282" s="24"/>
    </row>
    <row r="283" customFormat="false" ht="15" hidden="false" customHeight="false" outlineLevel="0" collapsed="false">
      <c r="A283" s="24"/>
      <c r="B283" s="23"/>
      <c r="C283" s="16" t="str">
        <f aca="false">IF(B283="","",IFERROR(INDEX(Captaciones!$C$5:$C$304,MATCH(B283,Captaciones!$A$5:$A$304,0)),"Ref. no encontrada"))</f>
        <v/>
      </c>
      <c r="D283" s="23"/>
      <c r="E283" s="23"/>
      <c r="F283" s="23"/>
      <c r="G283" s="23"/>
      <c r="H283" s="23"/>
      <c r="I283" s="23"/>
      <c r="J283" s="24"/>
    </row>
    <row r="284" customFormat="false" ht="15" hidden="false" customHeight="false" outlineLevel="0" collapsed="false">
      <c r="A284" s="24"/>
      <c r="B284" s="23"/>
      <c r="C284" s="16" t="str">
        <f aca="false">IF(B284="","",IFERROR(INDEX(Captaciones!$C$5:$C$304,MATCH(B284,Captaciones!$A$5:$A$304,0)),"Ref. no encontrada"))</f>
        <v/>
      </c>
      <c r="D284" s="23"/>
      <c r="E284" s="23"/>
      <c r="F284" s="23"/>
      <c r="G284" s="23"/>
      <c r="H284" s="23"/>
      <c r="I284" s="23"/>
      <c r="J284" s="24"/>
    </row>
    <row r="285" customFormat="false" ht="15" hidden="false" customHeight="false" outlineLevel="0" collapsed="false">
      <c r="A285" s="24"/>
      <c r="B285" s="23"/>
      <c r="C285" s="16" t="str">
        <f aca="false">IF(B285="","",IFERROR(INDEX(Captaciones!$C$5:$C$304,MATCH(B285,Captaciones!$A$5:$A$304,0)),"Ref. no encontrada"))</f>
        <v/>
      </c>
      <c r="D285" s="23"/>
      <c r="E285" s="23"/>
      <c r="F285" s="23"/>
      <c r="G285" s="23"/>
      <c r="H285" s="23"/>
      <c r="I285" s="23"/>
      <c r="J285" s="24"/>
    </row>
    <row r="286" customFormat="false" ht="15" hidden="false" customHeight="false" outlineLevel="0" collapsed="false">
      <c r="A286" s="24"/>
      <c r="B286" s="23"/>
      <c r="C286" s="16" t="str">
        <f aca="false">IF(B286="","",IFERROR(INDEX(Captaciones!$C$5:$C$304,MATCH(B286,Captaciones!$A$5:$A$304,0)),"Ref. no encontrada"))</f>
        <v/>
      </c>
      <c r="D286" s="23"/>
      <c r="E286" s="23"/>
      <c r="F286" s="23"/>
      <c r="G286" s="23"/>
      <c r="H286" s="23"/>
      <c r="I286" s="23"/>
      <c r="J286" s="24"/>
    </row>
    <row r="287" customFormat="false" ht="15" hidden="false" customHeight="false" outlineLevel="0" collapsed="false">
      <c r="A287" s="24"/>
      <c r="B287" s="23"/>
      <c r="C287" s="16" t="str">
        <f aca="false">IF(B287="","",IFERROR(INDEX(Captaciones!$C$5:$C$304,MATCH(B287,Captaciones!$A$5:$A$304,0)),"Ref. no encontrada"))</f>
        <v/>
      </c>
      <c r="D287" s="23"/>
      <c r="E287" s="23"/>
      <c r="F287" s="23"/>
      <c r="G287" s="23"/>
      <c r="H287" s="23"/>
      <c r="I287" s="23"/>
      <c r="J287" s="24"/>
    </row>
    <row r="288" customFormat="false" ht="15" hidden="false" customHeight="false" outlineLevel="0" collapsed="false">
      <c r="A288" s="24"/>
      <c r="B288" s="23"/>
      <c r="C288" s="16" t="str">
        <f aca="false">IF(B288="","",IFERROR(INDEX(Captaciones!$C$5:$C$304,MATCH(B288,Captaciones!$A$5:$A$304,0)),"Ref. no encontrada"))</f>
        <v/>
      </c>
      <c r="D288" s="23"/>
      <c r="E288" s="23"/>
      <c r="F288" s="23"/>
      <c r="G288" s="23"/>
      <c r="H288" s="23"/>
      <c r="I288" s="23"/>
      <c r="J288" s="24"/>
    </row>
    <row r="289" customFormat="false" ht="15" hidden="false" customHeight="false" outlineLevel="0" collapsed="false">
      <c r="A289" s="24"/>
      <c r="B289" s="23"/>
      <c r="C289" s="16" t="str">
        <f aca="false">IF(B289="","",IFERROR(INDEX(Captaciones!$C$5:$C$304,MATCH(B289,Captaciones!$A$5:$A$304,0)),"Ref. no encontrada"))</f>
        <v/>
      </c>
      <c r="D289" s="23"/>
      <c r="E289" s="23"/>
      <c r="F289" s="23"/>
      <c r="G289" s="23"/>
      <c r="H289" s="23"/>
      <c r="I289" s="23"/>
      <c r="J289" s="24"/>
    </row>
    <row r="290" customFormat="false" ht="15" hidden="false" customHeight="false" outlineLevel="0" collapsed="false">
      <c r="A290" s="24"/>
      <c r="B290" s="23"/>
      <c r="C290" s="16" t="str">
        <f aca="false">IF(B290="","",IFERROR(INDEX(Captaciones!$C$5:$C$304,MATCH(B290,Captaciones!$A$5:$A$304,0)),"Ref. no encontrada"))</f>
        <v/>
      </c>
      <c r="D290" s="23"/>
      <c r="E290" s="23"/>
      <c r="F290" s="23"/>
      <c r="G290" s="23"/>
      <c r="H290" s="23"/>
      <c r="I290" s="23"/>
      <c r="J290" s="24"/>
    </row>
    <row r="291" customFormat="false" ht="15" hidden="false" customHeight="false" outlineLevel="0" collapsed="false">
      <c r="A291" s="24"/>
      <c r="B291" s="23"/>
      <c r="C291" s="16" t="str">
        <f aca="false">IF(B291="","",IFERROR(INDEX(Captaciones!$C$5:$C$304,MATCH(B291,Captaciones!$A$5:$A$304,0)),"Ref. no encontrada"))</f>
        <v/>
      </c>
      <c r="D291" s="23"/>
      <c r="E291" s="23"/>
      <c r="F291" s="23"/>
      <c r="G291" s="23"/>
      <c r="H291" s="23"/>
      <c r="I291" s="23"/>
      <c r="J291" s="24"/>
    </row>
    <row r="292" customFormat="false" ht="15" hidden="false" customHeight="false" outlineLevel="0" collapsed="false">
      <c r="A292" s="24"/>
      <c r="B292" s="23"/>
      <c r="C292" s="16" t="str">
        <f aca="false">IF(B292="","",IFERROR(INDEX(Captaciones!$C$5:$C$304,MATCH(B292,Captaciones!$A$5:$A$304,0)),"Ref. no encontrada"))</f>
        <v/>
      </c>
      <c r="D292" s="23"/>
      <c r="E292" s="23"/>
      <c r="F292" s="23"/>
      <c r="G292" s="23"/>
      <c r="H292" s="23"/>
      <c r="I292" s="23"/>
      <c r="J292" s="24"/>
    </row>
    <row r="293" customFormat="false" ht="15" hidden="false" customHeight="false" outlineLevel="0" collapsed="false">
      <c r="A293" s="24"/>
      <c r="B293" s="23"/>
      <c r="C293" s="16" t="str">
        <f aca="false">IF(B293="","",IFERROR(INDEX(Captaciones!$C$5:$C$304,MATCH(B293,Captaciones!$A$5:$A$304,0)),"Ref. no encontrada"))</f>
        <v/>
      </c>
      <c r="D293" s="23"/>
      <c r="E293" s="23"/>
      <c r="F293" s="23"/>
      <c r="G293" s="23"/>
      <c r="H293" s="23"/>
      <c r="I293" s="23"/>
      <c r="J293" s="24"/>
    </row>
    <row r="294" customFormat="false" ht="15" hidden="false" customHeight="false" outlineLevel="0" collapsed="false">
      <c r="A294" s="24"/>
      <c r="B294" s="23"/>
      <c r="C294" s="16" t="str">
        <f aca="false">IF(B294="","",IFERROR(INDEX(Captaciones!$C$5:$C$304,MATCH(B294,Captaciones!$A$5:$A$304,0)),"Ref. no encontrada"))</f>
        <v/>
      </c>
      <c r="D294" s="23"/>
      <c r="E294" s="23"/>
      <c r="F294" s="23"/>
      <c r="G294" s="23"/>
      <c r="H294" s="23"/>
      <c r="I294" s="23"/>
      <c r="J294" s="24"/>
    </row>
    <row r="295" customFormat="false" ht="15" hidden="false" customHeight="false" outlineLevel="0" collapsed="false">
      <c r="A295" s="24"/>
      <c r="B295" s="23"/>
      <c r="C295" s="16" t="str">
        <f aca="false">IF(B295="","",IFERROR(INDEX(Captaciones!$C$5:$C$304,MATCH(B295,Captaciones!$A$5:$A$304,0)),"Ref. no encontrada"))</f>
        <v/>
      </c>
      <c r="D295" s="23"/>
      <c r="E295" s="23"/>
      <c r="F295" s="23"/>
      <c r="G295" s="23"/>
      <c r="H295" s="23"/>
      <c r="I295" s="23"/>
      <c r="J295" s="24"/>
    </row>
    <row r="296" customFormat="false" ht="15" hidden="false" customHeight="false" outlineLevel="0" collapsed="false">
      <c r="A296" s="24"/>
      <c r="B296" s="23"/>
      <c r="C296" s="16" t="str">
        <f aca="false">IF(B296="","",IFERROR(INDEX(Captaciones!$C$5:$C$304,MATCH(B296,Captaciones!$A$5:$A$304,0)),"Ref. no encontrada"))</f>
        <v/>
      </c>
      <c r="D296" s="23"/>
      <c r="E296" s="23"/>
      <c r="F296" s="23"/>
      <c r="G296" s="23"/>
      <c r="H296" s="23"/>
      <c r="I296" s="23"/>
      <c r="J296" s="24"/>
    </row>
    <row r="297" customFormat="false" ht="15" hidden="false" customHeight="false" outlineLevel="0" collapsed="false">
      <c r="A297" s="24"/>
      <c r="B297" s="23"/>
      <c r="C297" s="16" t="str">
        <f aca="false">IF(B297="","",IFERROR(INDEX(Captaciones!$C$5:$C$304,MATCH(B297,Captaciones!$A$5:$A$304,0)),"Ref. no encontrada"))</f>
        <v/>
      </c>
      <c r="D297" s="23"/>
      <c r="E297" s="23"/>
      <c r="F297" s="23"/>
      <c r="G297" s="23"/>
      <c r="H297" s="23"/>
      <c r="I297" s="23"/>
      <c r="J297" s="24"/>
    </row>
    <row r="298" customFormat="false" ht="15" hidden="false" customHeight="false" outlineLevel="0" collapsed="false">
      <c r="A298" s="24"/>
      <c r="B298" s="23"/>
      <c r="C298" s="16" t="str">
        <f aca="false">IF(B298="","",IFERROR(INDEX(Captaciones!$C$5:$C$304,MATCH(B298,Captaciones!$A$5:$A$304,0)),"Ref. no encontrada"))</f>
        <v/>
      </c>
      <c r="D298" s="23"/>
      <c r="E298" s="23"/>
      <c r="F298" s="23"/>
      <c r="G298" s="23"/>
      <c r="H298" s="23"/>
      <c r="I298" s="23"/>
      <c r="J298" s="24"/>
    </row>
    <row r="299" customFormat="false" ht="15" hidden="false" customHeight="false" outlineLevel="0" collapsed="false">
      <c r="A299" s="24"/>
      <c r="B299" s="23"/>
      <c r="C299" s="16" t="str">
        <f aca="false">IF(B299="","",IFERROR(INDEX(Captaciones!$C$5:$C$304,MATCH(B299,Captaciones!$A$5:$A$304,0)),"Ref. no encontrada"))</f>
        <v/>
      </c>
      <c r="D299" s="23"/>
      <c r="E299" s="23"/>
      <c r="F299" s="23"/>
      <c r="G299" s="23"/>
      <c r="H299" s="23"/>
      <c r="I299" s="23"/>
      <c r="J299" s="24"/>
    </row>
    <row r="300" customFormat="false" ht="15" hidden="false" customHeight="false" outlineLevel="0" collapsed="false">
      <c r="A300" s="24"/>
      <c r="B300" s="23"/>
      <c r="C300" s="16" t="str">
        <f aca="false">IF(B300="","",IFERROR(INDEX(Captaciones!$C$5:$C$304,MATCH(B300,Captaciones!$A$5:$A$304,0)),"Ref. no encontrada"))</f>
        <v/>
      </c>
      <c r="D300" s="23"/>
      <c r="E300" s="23"/>
      <c r="F300" s="23"/>
      <c r="G300" s="23"/>
      <c r="H300" s="23"/>
      <c r="I300" s="23"/>
      <c r="J300" s="24"/>
    </row>
    <row r="301" customFormat="false" ht="15" hidden="false" customHeight="false" outlineLevel="0" collapsed="false">
      <c r="A301" s="24"/>
      <c r="B301" s="23"/>
      <c r="C301" s="16" t="str">
        <f aca="false">IF(B301="","",IFERROR(INDEX(Captaciones!$C$5:$C$304,MATCH(B301,Captaciones!$A$5:$A$304,0)),"Ref. no encontrada"))</f>
        <v/>
      </c>
      <c r="D301" s="23"/>
      <c r="E301" s="23"/>
      <c r="F301" s="23"/>
      <c r="G301" s="23"/>
      <c r="H301" s="23"/>
      <c r="I301" s="23"/>
      <c r="J301" s="24"/>
    </row>
    <row r="302" customFormat="false" ht="15" hidden="false" customHeight="false" outlineLevel="0" collapsed="false">
      <c r="A302" s="24"/>
      <c r="B302" s="23"/>
      <c r="C302" s="16" t="str">
        <f aca="false">IF(B302="","",IFERROR(INDEX(Captaciones!$C$5:$C$304,MATCH(B302,Captaciones!$A$5:$A$304,0)),"Ref. no encontrada"))</f>
        <v/>
      </c>
      <c r="D302" s="23"/>
      <c r="E302" s="23"/>
      <c r="F302" s="23"/>
      <c r="G302" s="23"/>
      <c r="H302" s="23"/>
      <c r="I302" s="23"/>
      <c r="J302" s="24"/>
    </row>
    <row r="303" customFormat="false" ht="15" hidden="false" customHeight="false" outlineLevel="0" collapsed="false">
      <c r="A303" s="24"/>
      <c r="B303" s="23"/>
      <c r="C303" s="16" t="str">
        <f aca="false">IF(B303="","",IFERROR(INDEX(Captaciones!$C$5:$C$304,MATCH(B303,Captaciones!$A$5:$A$304,0)),"Ref. no encontrada"))</f>
        <v/>
      </c>
      <c r="D303" s="23"/>
      <c r="E303" s="23"/>
      <c r="F303" s="23"/>
      <c r="G303" s="23"/>
      <c r="H303" s="23"/>
      <c r="I303" s="23"/>
      <c r="J303" s="24"/>
    </row>
    <row r="304" customFormat="false" ht="15" hidden="false" customHeight="false" outlineLevel="0" collapsed="false">
      <c r="A304" s="24"/>
      <c r="B304" s="23"/>
      <c r="C304" s="16" t="str">
        <f aca="false">IF(B304="","",IFERROR(INDEX(Captaciones!$C$5:$C$304,MATCH(B304,Captaciones!$A$5:$A$304,0)),"Ref. no encontrada"))</f>
        <v/>
      </c>
      <c r="D304" s="23"/>
      <c r="E304" s="23"/>
      <c r="F304" s="23"/>
      <c r="G304" s="23"/>
      <c r="H304" s="23"/>
      <c r="I304" s="23"/>
      <c r="J304" s="24"/>
    </row>
  </sheetData>
  <autoFilter ref="A4:J304"/>
  <dataValidations count="2">
    <dataValidation allowBlank="true" error="Elige una opción de la lista" errorStyle="stop" errorTitle="Valor no válido" operator="between" showDropDown="false" showErrorMessage="false" showInputMessage="false" sqref="F5:F304" type="list">
      <formula1>"Sí,No"</formula1>
      <formula2>0</formula2>
    </dataValidation>
    <dataValidation allowBlank="true" errorStyle="stop" operator="between" showDropDown="false" showErrorMessage="false" showInputMessage="false" sqref="G5:G304" type="whole">
      <formula1>1</formula1>
      <formula2>5</formula2>
    </dataValidation>
  </dataValidations>
  <hyperlinks>
    <hyperlink ref="A2" r:id="rId1" display="Plantilla gratuita de Dotoku Homes · dotokuhomes.es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&amp;LPlantilla gratuita de Dotoku Homes · dotokuhomes.es&amp;R&amp;P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32"/>
    <col collapsed="false" customWidth="true" hidden="false" outlineLevel="0" max="4" min="4" style="0" width="24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8" min="7" style="0" width="14"/>
    <col collapsed="false" customWidth="true" hidden="false" outlineLevel="0" max="9" min="9" style="0" width="13"/>
    <col collapsed="false" customWidth="true" hidden="false" outlineLevel="0" max="10" min="10" style="0" width="36"/>
  </cols>
  <sheetData>
    <row r="1" customFormat="false" ht="19.7" hidden="false" customHeight="false" outlineLevel="0" collapsed="false">
      <c r="A1" s="11" t="str">
        <f aca="false">Inicio!$C$5&amp;" · Ofertas"</f>
        <v>Escribe aquí el nombre de tu inmobiliaria · Ofertas</v>
      </c>
    </row>
    <row r="2" customFormat="false" ht="15" hidden="false" customHeight="false" outlineLevel="0" collapsed="false">
      <c r="A2" s="2" t="s">
        <v>65</v>
      </c>
    </row>
    <row r="4" customFormat="false" ht="31.5" hidden="false" customHeight="true" outlineLevel="0" collapsed="false">
      <c r="A4" s="22" t="s">
        <v>92</v>
      </c>
      <c r="B4" s="22" t="s">
        <v>93</v>
      </c>
      <c r="C4" s="22" t="s">
        <v>68</v>
      </c>
      <c r="D4" s="22" t="s">
        <v>105</v>
      </c>
      <c r="E4" s="22" t="s">
        <v>106</v>
      </c>
      <c r="F4" s="22" t="s">
        <v>107</v>
      </c>
      <c r="G4" s="22" t="s">
        <v>108</v>
      </c>
      <c r="H4" s="22" t="s">
        <v>30</v>
      </c>
      <c r="I4" s="22" t="s">
        <v>109</v>
      </c>
      <c r="J4" s="22" t="s">
        <v>110</v>
      </c>
    </row>
    <row r="5" customFormat="false" ht="15" hidden="false" customHeight="false" outlineLevel="0" collapsed="false">
      <c r="A5" s="24" t="n">
        <v>46318</v>
      </c>
      <c r="B5" s="23" t="s">
        <v>83</v>
      </c>
      <c r="C5" s="16" t="str">
        <f aca="false">IF(B5="","",IFERROR(INDEX(Captaciones!$C$5:$C$304,MATCH(B5,Captaciones!$A$5:$A$304,0)),"Ref. no encontrada"))</f>
        <v>C/ Real 12, 3.º B</v>
      </c>
      <c r="D5" s="23" t="s">
        <v>100</v>
      </c>
      <c r="E5" s="25" t="n">
        <v>362000</v>
      </c>
      <c r="F5" s="27" t="n">
        <f aca="false">IF(OR(B5="",E5=""),"",IFERROR(E5/INDEX(Captaciones!$L$5:$L$304,MATCH(B5,Captaciones!$A$5:$A$304,0)),""))</f>
        <v>0.94025974025974</v>
      </c>
      <c r="G5" s="23" t="s">
        <v>111</v>
      </c>
      <c r="H5" s="23" t="s">
        <v>112</v>
      </c>
      <c r="I5" s="24" t="n">
        <v>46325</v>
      </c>
      <c r="J5" s="23" t="s">
        <v>113</v>
      </c>
    </row>
    <row r="6" customFormat="false" ht="15" hidden="false" customHeight="false" outlineLevel="0" collapsed="false">
      <c r="A6" s="24"/>
      <c r="B6" s="23"/>
      <c r="C6" s="16" t="str">
        <f aca="false">IF(B6="","",IFERROR(INDEX(Captaciones!$C$5:$C$304,MATCH(B6,Captaciones!$A$5:$A$304,0)),"Ref. no encontrada"))</f>
        <v/>
      </c>
      <c r="D6" s="23"/>
      <c r="E6" s="25"/>
      <c r="F6" s="27" t="str">
        <f aca="false">IF(OR(B6="",E6=""),"",IFERROR(E6/INDEX(Captaciones!$L$5:$L$304,MATCH(B6,Captaciones!$A$5:$A$304,0)),""))</f>
        <v/>
      </c>
      <c r="G6" s="23"/>
      <c r="H6" s="23"/>
      <c r="I6" s="24"/>
      <c r="J6" s="23"/>
    </row>
    <row r="7" customFormat="false" ht="15" hidden="false" customHeight="false" outlineLevel="0" collapsed="false">
      <c r="A7" s="24"/>
      <c r="B7" s="23"/>
      <c r="C7" s="16" t="str">
        <f aca="false">IF(B7="","",IFERROR(INDEX(Captaciones!$C$5:$C$304,MATCH(B7,Captaciones!$A$5:$A$304,0)),"Ref. no encontrada"))</f>
        <v/>
      </c>
      <c r="D7" s="23"/>
      <c r="E7" s="25"/>
      <c r="F7" s="27" t="str">
        <f aca="false">IF(OR(B7="",E7=""),"",IFERROR(E7/INDEX(Captaciones!$L$5:$L$304,MATCH(B7,Captaciones!$A$5:$A$304,0)),""))</f>
        <v/>
      </c>
      <c r="G7" s="23"/>
      <c r="H7" s="23"/>
      <c r="I7" s="24"/>
      <c r="J7" s="23"/>
    </row>
    <row r="8" customFormat="false" ht="15" hidden="false" customHeight="false" outlineLevel="0" collapsed="false">
      <c r="A8" s="24"/>
      <c r="B8" s="23"/>
      <c r="C8" s="16" t="str">
        <f aca="false">IF(B8="","",IFERROR(INDEX(Captaciones!$C$5:$C$304,MATCH(B8,Captaciones!$A$5:$A$304,0)),"Ref. no encontrada"))</f>
        <v/>
      </c>
      <c r="D8" s="23"/>
      <c r="E8" s="25"/>
      <c r="F8" s="27" t="str">
        <f aca="false">IF(OR(B8="",E8=""),"",IFERROR(E8/INDEX(Captaciones!$L$5:$L$304,MATCH(B8,Captaciones!$A$5:$A$304,0)),""))</f>
        <v/>
      </c>
      <c r="G8" s="23"/>
      <c r="H8" s="23"/>
      <c r="I8" s="24"/>
      <c r="J8" s="23"/>
    </row>
    <row r="9" customFormat="false" ht="15" hidden="false" customHeight="false" outlineLevel="0" collapsed="false">
      <c r="A9" s="24"/>
      <c r="B9" s="23"/>
      <c r="C9" s="16" t="str">
        <f aca="false">IF(B9="","",IFERROR(INDEX(Captaciones!$C$5:$C$304,MATCH(B9,Captaciones!$A$5:$A$304,0)),"Ref. no encontrada"))</f>
        <v/>
      </c>
      <c r="D9" s="23"/>
      <c r="E9" s="25"/>
      <c r="F9" s="27" t="str">
        <f aca="false">IF(OR(B9="",E9=""),"",IFERROR(E9/INDEX(Captaciones!$L$5:$L$304,MATCH(B9,Captaciones!$A$5:$A$304,0)),""))</f>
        <v/>
      </c>
      <c r="G9" s="23"/>
      <c r="H9" s="23"/>
      <c r="I9" s="24"/>
      <c r="J9" s="23"/>
    </row>
    <row r="10" customFormat="false" ht="15" hidden="false" customHeight="false" outlineLevel="0" collapsed="false">
      <c r="A10" s="24"/>
      <c r="B10" s="23"/>
      <c r="C10" s="16" t="str">
        <f aca="false">IF(B10="","",IFERROR(INDEX(Captaciones!$C$5:$C$304,MATCH(B10,Captaciones!$A$5:$A$304,0)),"Ref. no encontrada"))</f>
        <v/>
      </c>
      <c r="D10" s="23"/>
      <c r="E10" s="25"/>
      <c r="F10" s="27" t="str">
        <f aca="false">IF(OR(B10="",E10=""),"",IFERROR(E10/INDEX(Captaciones!$L$5:$L$304,MATCH(B10,Captaciones!$A$5:$A$304,0)),""))</f>
        <v/>
      </c>
      <c r="G10" s="23"/>
      <c r="H10" s="23"/>
      <c r="I10" s="24"/>
      <c r="J10" s="23"/>
    </row>
    <row r="11" customFormat="false" ht="15" hidden="false" customHeight="false" outlineLevel="0" collapsed="false">
      <c r="A11" s="24"/>
      <c r="B11" s="23"/>
      <c r="C11" s="16" t="str">
        <f aca="false">IF(B11="","",IFERROR(INDEX(Captaciones!$C$5:$C$304,MATCH(B11,Captaciones!$A$5:$A$304,0)),"Ref. no encontrada"))</f>
        <v/>
      </c>
      <c r="D11" s="23"/>
      <c r="E11" s="25"/>
      <c r="F11" s="27" t="str">
        <f aca="false">IF(OR(B11="",E11=""),"",IFERROR(E11/INDEX(Captaciones!$L$5:$L$304,MATCH(B11,Captaciones!$A$5:$A$304,0)),""))</f>
        <v/>
      </c>
      <c r="G11" s="23"/>
      <c r="H11" s="23"/>
      <c r="I11" s="24"/>
      <c r="J11" s="23"/>
    </row>
    <row r="12" customFormat="false" ht="15" hidden="false" customHeight="false" outlineLevel="0" collapsed="false">
      <c r="A12" s="24"/>
      <c r="B12" s="23"/>
      <c r="C12" s="16" t="str">
        <f aca="false">IF(B12="","",IFERROR(INDEX(Captaciones!$C$5:$C$304,MATCH(B12,Captaciones!$A$5:$A$304,0)),"Ref. no encontrada"))</f>
        <v/>
      </c>
      <c r="D12" s="23"/>
      <c r="E12" s="25"/>
      <c r="F12" s="27" t="str">
        <f aca="false">IF(OR(B12="",E12=""),"",IFERROR(E12/INDEX(Captaciones!$L$5:$L$304,MATCH(B12,Captaciones!$A$5:$A$304,0)),""))</f>
        <v/>
      </c>
      <c r="G12" s="23"/>
      <c r="H12" s="23"/>
      <c r="I12" s="24"/>
      <c r="J12" s="23"/>
    </row>
    <row r="13" customFormat="false" ht="15" hidden="false" customHeight="false" outlineLevel="0" collapsed="false">
      <c r="A13" s="24"/>
      <c r="B13" s="23"/>
      <c r="C13" s="16" t="str">
        <f aca="false">IF(B13="","",IFERROR(INDEX(Captaciones!$C$5:$C$304,MATCH(B13,Captaciones!$A$5:$A$304,0)),"Ref. no encontrada"))</f>
        <v/>
      </c>
      <c r="D13" s="23"/>
      <c r="E13" s="25"/>
      <c r="F13" s="27" t="str">
        <f aca="false">IF(OR(B13="",E13=""),"",IFERROR(E13/INDEX(Captaciones!$L$5:$L$304,MATCH(B13,Captaciones!$A$5:$A$304,0)),""))</f>
        <v/>
      </c>
      <c r="G13" s="23"/>
      <c r="H13" s="23"/>
      <c r="I13" s="24"/>
      <c r="J13" s="23"/>
    </row>
    <row r="14" customFormat="false" ht="15" hidden="false" customHeight="false" outlineLevel="0" collapsed="false">
      <c r="A14" s="24"/>
      <c r="B14" s="23"/>
      <c r="C14" s="16" t="str">
        <f aca="false">IF(B14="","",IFERROR(INDEX(Captaciones!$C$5:$C$304,MATCH(B14,Captaciones!$A$5:$A$304,0)),"Ref. no encontrada"))</f>
        <v/>
      </c>
      <c r="D14" s="23"/>
      <c r="E14" s="25"/>
      <c r="F14" s="27" t="str">
        <f aca="false">IF(OR(B14="",E14=""),"",IFERROR(E14/INDEX(Captaciones!$L$5:$L$304,MATCH(B14,Captaciones!$A$5:$A$304,0)),""))</f>
        <v/>
      </c>
      <c r="G14" s="23"/>
      <c r="H14" s="23"/>
      <c r="I14" s="24"/>
      <c r="J14" s="23"/>
    </row>
    <row r="15" customFormat="false" ht="15" hidden="false" customHeight="false" outlineLevel="0" collapsed="false">
      <c r="A15" s="24"/>
      <c r="B15" s="23"/>
      <c r="C15" s="16" t="str">
        <f aca="false">IF(B15="","",IFERROR(INDEX(Captaciones!$C$5:$C$304,MATCH(B15,Captaciones!$A$5:$A$304,0)),"Ref. no encontrada"))</f>
        <v/>
      </c>
      <c r="D15" s="23"/>
      <c r="E15" s="25"/>
      <c r="F15" s="27" t="str">
        <f aca="false">IF(OR(B15="",E15=""),"",IFERROR(E15/INDEX(Captaciones!$L$5:$L$304,MATCH(B15,Captaciones!$A$5:$A$304,0)),""))</f>
        <v/>
      </c>
      <c r="G15" s="23"/>
      <c r="H15" s="23"/>
      <c r="I15" s="24"/>
      <c r="J15" s="23"/>
    </row>
    <row r="16" customFormat="false" ht="15" hidden="false" customHeight="false" outlineLevel="0" collapsed="false">
      <c r="A16" s="24"/>
      <c r="B16" s="23"/>
      <c r="C16" s="16" t="str">
        <f aca="false">IF(B16="","",IFERROR(INDEX(Captaciones!$C$5:$C$304,MATCH(B16,Captaciones!$A$5:$A$304,0)),"Ref. no encontrada"))</f>
        <v/>
      </c>
      <c r="D16" s="23"/>
      <c r="E16" s="25"/>
      <c r="F16" s="27" t="str">
        <f aca="false">IF(OR(B16="",E16=""),"",IFERROR(E16/INDEX(Captaciones!$L$5:$L$304,MATCH(B16,Captaciones!$A$5:$A$304,0)),""))</f>
        <v/>
      </c>
      <c r="G16" s="23"/>
      <c r="H16" s="23"/>
      <c r="I16" s="24"/>
      <c r="J16" s="23"/>
    </row>
    <row r="17" customFormat="false" ht="15" hidden="false" customHeight="false" outlineLevel="0" collapsed="false">
      <c r="A17" s="24"/>
      <c r="B17" s="23"/>
      <c r="C17" s="16" t="str">
        <f aca="false">IF(B17="","",IFERROR(INDEX(Captaciones!$C$5:$C$304,MATCH(B17,Captaciones!$A$5:$A$304,0)),"Ref. no encontrada"))</f>
        <v/>
      </c>
      <c r="D17" s="23"/>
      <c r="E17" s="25"/>
      <c r="F17" s="27" t="str">
        <f aca="false">IF(OR(B17="",E17=""),"",IFERROR(E17/INDEX(Captaciones!$L$5:$L$304,MATCH(B17,Captaciones!$A$5:$A$304,0)),""))</f>
        <v/>
      </c>
      <c r="G17" s="23"/>
      <c r="H17" s="23"/>
      <c r="I17" s="24"/>
      <c r="J17" s="23"/>
    </row>
    <row r="18" customFormat="false" ht="15" hidden="false" customHeight="false" outlineLevel="0" collapsed="false">
      <c r="A18" s="24"/>
      <c r="B18" s="23"/>
      <c r="C18" s="16" t="str">
        <f aca="false">IF(B18="","",IFERROR(INDEX(Captaciones!$C$5:$C$304,MATCH(B18,Captaciones!$A$5:$A$304,0)),"Ref. no encontrada"))</f>
        <v/>
      </c>
      <c r="D18" s="23"/>
      <c r="E18" s="25"/>
      <c r="F18" s="27" t="str">
        <f aca="false">IF(OR(B18="",E18=""),"",IFERROR(E18/INDEX(Captaciones!$L$5:$L$304,MATCH(B18,Captaciones!$A$5:$A$304,0)),""))</f>
        <v/>
      </c>
      <c r="G18" s="23"/>
      <c r="H18" s="23"/>
      <c r="I18" s="24"/>
      <c r="J18" s="23"/>
    </row>
    <row r="19" customFormat="false" ht="15" hidden="false" customHeight="false" outlineLevel="0" collapsed="false">
      <c r="A19" s="24"/>
      <c r="B19" s="23"/>
      <c r="C19" s="16" t="str">
        <f aca="false">IF(B19="","",IFERROR(INDEX(Captaciones!$C$5:$C$304,MATCH(B19,Captaciones!$A$5:$A$304,0)),"Ref. no encontrada"))</f>
        <v/>
      </c>
      <c r="D19" s="23"/>
      <c r="E19" s="25"/>
      <c r="F19" s="27" t="str">
        <f aca="false">IF(OR(B19="",E19=""),"",IFERROR(E19/INDEX(Captaciones!$L$5:$L$304,MATCH(B19,Captaciones!$A$5:$A$304,0)),""))</f>
        <v/>
      </c>
      <c r="G19" s="23"/>
      <c r="H19" s="23"/>
      <c r="I19" s="24"/>
      <c r="J19" s="23"/>
    </row>
    <row r="20" customFormat="false" ht="15" hidden="false" customHeight="false" outlineLevel="0" collapsed="false">
      <c r="A20" s="24"/>
      <c r="B20" s="23"/>
      <c r="C20" s="16" t="str">
        <f aca="false">IF(B20="","",IFERROR(INDEX(Captaciones!$C$5:$C$304,MATCH(B20,Captaciones!$A$5:$A$304,0)),"Ref. no encontrada"))</f>
        <v/>
      </c>
      <c r="D20" s="23"/>
      <c r="E20" s="25"/>
      <c r="F20" s="27" t="str">
        <f aca="false">IF(OR(B20="",E20=""),"",IFERROR(E20/INDEX(Captaciones!$L$5:$L$304,MATCH(B20,Captaciones!$A$5:$A$304,0)),""))</f>
        <v/>
      </c>
      <c r="G20" s="23"/>
      <c r="H20" s="23"/>
      <c r="I20" s="24"/>
      <c r="J20" s="23"/>
    </row>
    <row r="21" customFormat="false" ht="15" hidden="false" customHeight="false" outlineLevel="0" collapsed="false">
      <c r="A21" s="24"/>
      <c r="B21" s="23"/>
      <c r="C21" s="16" t="str">
        <f aca="false">IF(B21="","",IFERROR(INDEX(Captaciones!$C$5:$C$304,MATCH(B21,Captaciones!$A$5:$A$304,0)),"Ref. no encontrada"))</f>
        <v/>
      </c>
      <c r="D21" s="23"/>
      <c r="E21" s="25"/>
      <c r="F21" s="27" t="str">
        <f aca="false">IF(OR(B21="",E21=""),"",IFERROR(E21/INDEX(Captaciones!$L$5:$L$304,MATCH(B21,Captaciones!$A$5:$A$304,0)),""))</f>
        <v/>
      </c>
      <c r="G21" s="23"/>
      <c r="H21" s="23"/>
      <c r="I21" s="24"/>
      <c r="J21" s="23"/>
    </row>
    <row r="22" customFormat="false" ht="15" hidden="false" customHeight="false" outlineLevel="0" collapsed="false">
      <c r="A22" s="24"/>
      <c r="B22" s="23"/>
      <c r="C22" s="16" t="str">
        <f aca="false">IF(B22="","",IFERROR(INDEX(Captaciones!$C$5:$C$304,MATCH(B22,Captaciones!$A$5:$A$304,0)),"Ref. no encontrada"))</f>
        <v/>
      </c>
      <c r="D22" s="23"/>
      <c r="E22" s="25"/>
      <c r="F22" s="27" t="str">
        <f aca="false">IF(OR(B22="",E22=""),"",IFERROR(E22/INDEX(Captaciones!$L$5:$L$304,MATCH(B22,Captaciones!$A$5:$A$304,0)),""))</f>
        <v/>
      </c>
      <c r="G22" s="23"/>
      <c r="H22" s="23"/>
      <c r="I22" s="24"/>
      <c r="J22" s="23"/>
    </row>
    <row r="23" customFormat="false" ht="15" hidden="false" customHeight="false" outlineLevel="0" collapsed="false">
      <c r="A23" s="24"/>
      <c r="B23" s="23"/>
      <c r="C23" s="16" t="str">
        <f aca="false">IF(B23="","",IFERROR(INDEX(Captaciones!$C$5:$C$304,MATCH(B23,Captaciones!$A$5:$A$304,0)),"Ref. no encontrada"))</f>
        <v/>
      </c>
      <c r="D23" s="23"/>
      <c r="E23" s="25"/>
      <c r="F23" s="27" t="str">
        <f aca="false">IF(OR(B23="",E23=""),"",IFERROR(E23/INDEX(Captaciones!$L$5:$L$304,MATCH(B23,Captaciones!$A$5:$A$304,0)),""))</f>
        <v/>
      </c>
      <c r="G23" s="23"/>
      <c r="H23" s="23"/>
      <c r="I23" s="24"/>
      <c r="J23" s="23"/>
    </row>
    <row r="24" customFormat="false" ht="15" hidden="false" customHeight="false" outlineLevel="0" collapsed="false">
      <c r="A24" s="24"/>
      <c r="B24" s="23"/>
      <c r="C24" s="16" t="str">
        <f aca="false">IF(B24="","",IFERROR(INDEX(Captaciones!$C$5:$C$304,MATCH(B24,Captaciones!$A$5:$A$304,0)),"Ref. no encontrada"))</f>
        <v/>
      </c>
      <c r="D24" s="23"/>
      <c r="E24" s="25"/>
      <c r="F24" s="27" t="str">
        <f aca="false">IF(OR(B24="",E24=""),"",IFERROR(E24/INDEX(Captaciones!$L$5:$L$304,MATCH(B24,Captaciones!$A$5:$A$304,0)),""))</f>
        <v/>
      </c>
      <c r="G24" s="23"/>
      <c r="H24" s="23"/>
      <c r="I24" s="24"/>
      <c r="J24" s="23"/>
    </row>
    <row r="25" customFormat="false" ht="15" hidden="false" customHeight="false" outlineLevel="0" collapsed="false">
      <c r="A25" s="24"/>
      <c r="B25" s="23"/>
      <c r="C25" s="16" t="str">
        <f aca="false">IF(B25="","",IFERROR(INDEX(Captaciones!$C$5:$C$304,MATCH(B25,Captaciones!$A$5:$A$304,0)),"Ref. no encontrada"))</f>
        <v/>
      </c>
      <c r="D25" s="23"/>
      <c r="E25" s="25"/>
      <c r="F25" s="27" t="str">
        <f aca="false">IF(OR(B25="",E25=""),"",IFERROR(E25/INDEX(Captaciones!$L$5:$L$304,MATCH(B25,Captaciones!$A$5:$A$304,0)),""))</f>
        <v/>
      </c>
      <c r="G25" s="23"/>
      <c r="H25" s="23"/>
      <c r="I25" s="24"/>
      <c r="J25" s="23"/>
    </row>
    <row r="26" customFormat="false" ht="15" hidden="false" customHeight="false" outlineLevel="0" collapsed="false">
      <c r="A26" s="24"/>
      <c r="B26" s="23"/>
      <c r="C26" s="16" t="str">
        <f aca="false">IF(B26="","",IFERROR(INDEX(Captaciones!$C$5:$C$304,MATCH(B26,Captaciones!$A$5:$A$304,0)),"Ref. no encontrada"))</f>
        <v/>
      </c>
      <c r="D26" s="23"/>
      <c r="E26" s="25"/>
      <c r="F26" s="27" t="str">
        <f aca="false">IF(OR(B26="",E26=""),"",IFERROR(E26/INDEX(Captaciones!$L$5:$L$304,MATCH(B26,Captaciones!$A$5:$A$304,0)),""))</f>
        <v/>
      </c>
      <c r="G26" s="23"/>
      <c r="H26" s="23"/>
      <c r="I26" s="24"/>
      <c r="J26" s="23"/>
    </row>
    <row r="27" customFormat="false" ht="15" hidden="false" customHeight="false" outlineLevel="0" collapsed="false">
      <c r="A27" s="24"/>
      <c r="B27" s="23"/>
      <c r="C27" s="16" t="str">
        <f aca="false">IF(B27="","",IFERROR(INDEX(Captaciones!$C$5:$C$304,MATCH(B27,Captaciones!$A$5:$A$304,0)),"Ref. no encontrada"))</f>
        <v/>
      </c>
      <c r="D27" s="23"/>
      <c r="E27" s="25"/>
      <c r="F27" s="27" t="str">
        <f aca="false">IF(OR(B27="",E27=""),"",IFERROR(E27/INDEX(Captaciones!$L$5:$L$304,MATCH(B27,Captaciones!$A$5:$A$304,0)),""))</f>
        <v/>
      </c>
      <c r="G27" s="23"/>
      <c r="H27" s="23"/>
      <c r="I27" s="24"/>
      <c r="J27" s="23"/>
    </row>
    <row r="28" customFormat="false" ht="15" hidden="false" customHeight="false" outlineLevel="0" collapsed="false">
      <c r="A28" s="24"/>
      <c r="B28" s="23"/>
      <c r="C28" s="16" t="str">
        <f aca="false">IF(B28="","",IFERROR(INDEX(Captaciones!$C$5:$C$304,MATCH(B28,Captaciones!$A$5:$A$304,0)),"Ref. no encontrada"))</f>
        <v/>
      </c>
      <c r="D28" s="23"/>
      <c r="E28" s="25"/>
      <c r="F28" s="27" t="str">
        <f aca="false">IF(OR(B28="",E28=""),"",IFERROR(E28/INDEX(Captaciones!$L$5:$L$304,MATCH(B28,Captaciones!$A$5:$A$304,0)),""))</f>
        <v/>
      </c>
      <c r="G28" s="23"/>
      <c r="H28" s="23"/>
      <c r="I28" s="24"/>
      <c r="J28" s="23"/>
    </row>
    <row r="29" customFormat="false" ht="15" hidden="false" customHeight="false" outlineLevel="0" collapsed="false">
      <c r="A29" s="24"/>
      <c r="B29" s="23"/>
      <c r="C29" s="16" t="str">
        <f aca="false">IF(B29="","",IFERROR(INDEX(Captaciones!$C$5:$C$304,MATCH(B29,Captaciones!$A$5:$A$304,0)),"Ref. no encontrada"))</f>
        <v/>
      </c>
      <c r="D29" s="23"/>
      <c r="E29" s="25"/>
      <c r="F29" s="27" t="str">
        <f aca="false">IF(OR(B29="",E29=""),"",IFERROR(E29/INDEX(Captaciones!$L$5:$L$304,MATCH(B29,Captaciones!$A$5:$A$304,0)),""))</f>
        <v/>
      </c>
      <c r="G29" s="23"/>
      <c r="H29" s="23"/>
      <c r="I29" s="24"/>
      <c r="J29" s="23"/>
    </row>
    <row r="30" customFormat="false" ht="15" hidden="false" customHeight="false" outlineLevel="0" collapsed="false">
      <c r="A30" s="24"/>
      <c r="B30" s="23"/>
      <c r="C30" s="16" t="str">
        <f aca="false">IF(B30="","",IFERROR(INDEX(Captaciones!$C$5:$C$304,MATCH(B30,Captaciones!$A$5:$A$304,0)),"Ref. no encontrada"))</f>
        <v/>
      </c>
      <c r="D30" s="23"/>
      <c r="E30" s="25"/>
      <c r="F30" s="27" t="str">
        <f aca="false">IF(OR(B30="",E30=""),"",IFERROR(E30/INDEX(Captaciones!$L$5:$L$304,MATCH(B30,Captaciones!$A$5:$A$304,0)),""))</f>
        <v/>
      </c>
      <c r="G30" s="23"/>
      <c r="H30" s="23"/>
      <c r="I30" s="24"/>
      <c r="J30" s="23"/>
    </row>
    <row r="31" customFormat="false" ht="15" hidden="false" customHeight="false" outlineLevel="0" collapsed="false">
      <c r="A31" s="24"/>
      <c r="B31" s="23"/>
      <c r="C31" s="16" t="str">
        <f aca="false">IF(B31="","",IFERROR(INDEX(Captaciones!$C$5:$C$304,MATCH(B31,Captaciones!$A$5:$A$304,0)),"Ref. no encontrada"))</f>
        <v/>
      </c>
      <c r="D31" s="23"/>
      <c r="E31" s="25"/>
      <c r="F31" s="27" t="str">
        <f aca="false">IF(OR(B31="",E31=""),"",IFERROR(E31/INDEX(Captaciones!$L$5:$L$304,MATCH(B31,Captaciones!$A$5:$A$304,0)),""))</f>
        <v/>
      </c>
      <c r="G31" s="23"/>
      <c r="H31" s="23"/>
      <c r="I31" s="24"/>
      <c r="J31" s="23"/>
    </row>
    <row r="32" customFormat="false" ht="15" hidden="false" customHeight="false" outlineLevel="0" collapsed="false">
      <c r="A32" s="24"/>
      <c r="B32" s="23"/>
      <c r="C32" s="16" t="str">
        <f aca="false">IF(B32="","",IFERROR(INDEX(Captaciones!$C$5:$C$304,MATCH(B32,Captaciones!$A$5:$A$304,0)),"Ref. no encontrada"))</f>
        <v/>
      </c>
      <c r="D32" s="23"/>
      <c r="E32" s="25"/>
      <c r="F32" s="27" t="str">
        <f aca="false">IF(OR(B32="",E32=""),"",IFERROR(E32/INDEX(Captaciones!$L$5:$L$304,MATCH(B32,Captaciones!$A$5:$A$304,0)),""))</f>
        <v/>
      </c>
      <c r="G32" s="23"/>
      <c r="H32" s="23"/>
      <c r="I32" s="24"/>
      <c r="J32" s="23"/>
    </row>
    <row r="33" customFormat="false" ht="15" hidden="false" customHeight="false" outlineLevel="0" collapsed="false">
      <c r="A33" s="24"/>
      <c r="B33" s="23"/>
      <c r="C33" s="16" t="str">
        <f aca="false">IF(B33="","",IFERROR(INDEX(Captaciones!$C$5:$C$304,MATCH(B33,Captaciones!$A$5:$A$304,0)),"Ref. no encontrada"))</f>
        <v/>
      </c>
      <c r="D33" s="23"/>
      <c r="E33" s="25"/>
      <c r="F33" s="27" t="str">
        <f aca="false">IF(OR(B33="",E33=""),"",IFERROR(E33/INDEX(Captaciones!$L$5:$L$304,MATCH(B33,Captaciones!$A$5:$A$304,0)),""))</f>
        <v/>
      </c>
      <c r="G33" s="23"/>
      <c r="H33" s="23"/>
      <c r="I33" s="24"/>
      <c r="J33" s="23"/>
    </row>
    <row r="34" customFormat="false" ht="15" hidden="false" customHeight="false" outlineLevel="0" collapsed="false">
      <c r="A34" s="24"/>
      <c r="B34" s="23"/>
      <c r="C34" s="16" t="str">
        <f aca="false">IF(B34="","",IFERROR(INDEX(Captaciones!$C$5:$C$304,MATCH(B34,Captaciones!$A$5:$A$304,0)),"Ref. no encontrada"))</f>
        <v/>
      </c>
      <c r="D34" s="23"/>
      <c r="E34" s="25"/>
      <c r="F34" s="27" t="str">
        <f aca="false">IF(OR(B34="",E34=""),"",IFERROR(E34/INDEX(Captaciones!$L$5:$L$304,MATCH(B34,Captaciones!$A$5:$A$304,0)),""))</f>
        <v/>
      </c>
      <c r="G34" s="23"/>
      <c r="H34" s="23"/>
      <c r="I34" s="24"/>
      <c r="J34" s="23"/>
    </row>
    <row r="35" customFormat="false" ht="15" hidden="false" customHeight="false" outlineLevel="0" collapsed="false">
      <c r="A35" s="24"/>
      <c r="B35" s="23"/>
      <c r="C35" s="16" t="str">
        <f aca="false">IF(B35="","",IFERROR(INDEX(Captaciones!$C$5:$C$304,MATCH(B35,Captaciones!$A$5:$A$304,0)),"Ref. no encontrada"))</f>
        <v/>
      </c>
      <c r="D35" s="23"/>
      <c r="E35" s="25"/>
      <c r="F35" s="27" t="str">
        <f aca="false">IF(OR(B35="",E35=""),"",IFERROR(E35/INDEX(Captaciones!$L$5:$L$304,MATCH(B35,Captaciones!$A$5:$A$304,0)),""))</f>
        <v/>
      </c>
      <c r="G35" s="23"/>
      <c r="H35" s="23"/>
      <c r="I35" s="24"/>
      <c r="J35" s="23"/>
    </row>
    <row r="36" customFormat="false" ht="15" hidden="false" customHeight="false" outlineLevel="0" collapsed="false">
      <c r="A36" s="24"/>
      <c r="B36" s="23"/>
      <c r="C36" s="16" t="str">
        <f aca="false">IF(B36="","",IFERROR(INDEX(Captaciones!$C$5:$C$304,MATCH(B36,Captaciones!$A$5:$A$304,0)),"Ref. no encontrada"))</f>
        <v/>
      </c>
      <c r="D36" s="23"/>
      <c r="E36" s="25"/>
      <c r="F36" s="27" t="str">
        <f aca="false">IF(OR(B36="",E36=""),"",IFERROR(E36/INDEX(Captaciones!$L$5:$L$304,MATCH(B36,Captaciones!$A$5:$A$304,0)),""))</f>
        <v/>
      </c>
      <c r="G36" s="23"/>
      <c r="H36" s="23"/>
      <c r="I36" s="24"/>
      <c r="J36" s="23"/>
    </row>
    <row r="37" customFormat="false" ht="15" hidden="false" customHeight="false" outlineLevel="0" collapsed="false">
      <c r="A37" s="24"/>
      <c r="B37" s="23"/>
      <c r="C37" s="16" t="str">
        <f aca="false">IF(B37="","",IFERROR(INDEX(Captaciones!$C$5:$C$304,MATCH(B37,Captaciones!$A$5:$A$304,0)),"Ref. no encontrada"))</f>
        <v/>
      </c>
      <c r="D37" s="23"/>
      <c r="E37" s="25"/>
      <c r="F37" s="27" t="str">
        <f aca="false">IF(OR(B37="",E37=""),"",IFERROR(E37/INDEX(Captaciones!$L$5:$L$304,MATCH(B37,Captaciones!$A$5:$A$304,0)),""))</f>
        <v/>
      </c>
      <c r="G37" s="23"/>
      <c r="H37" s="23"/>
      <c r="I37" s="24"/>
      <c r="J37" s="23"/>
    </row>
    <row r="38" customFormat="false" ht="15" hidden="false" customHeight="false" outlineLevel="0" collapsed="false">
      <c r="A38" s="24"/>
      <c r="B38" s="23"/>
      <c r="C38" s="16" t="str">
        <f aca="false">IF(B38="","",IFERROR(INDEX(Captaciones!$C$5:$C$304,MATCH(B38,Captaciones!$A$5:$A$304,0)),"Ref. no encontrada"))</f>
        <v/>
      </c>
      <c r="D38" s="23"/>
      <c r="E38" s="25"/>
      <c r="F38" s="27" t="str">
        <f aca="false">IF(OR(B38="",E38=""),"",IFERROR(E38/INDEX(Captaciones!$L$5:$L$304,MATCH(B38,Captaciones!$A$5:$A$304,0)),""))</f>
        <v/>
      </c>
      <c r="G38" s="23"/>
      <c r="H38" s="23"/>
      <c r="I38" s="24"/>
      <c r="J38" s="23"/>
    </row>
    <row r="39" customFormat="false" ht="15" hidden="false" customHeight="false" outlineLevel="0" collapsed="false">
      <c r="A39" s="24"/>
      <c r="B39" s="23"/>
      <c r="C39" s="16" t="str">
        <f aca="false">IF(B39="","",IFERROR(INDEX(Captaciones!$C$5:$C$304,MATCH(B39,Captaciones!$A$5:$A$304,0)),"Ref. no encontrada"))</f>
        <v/>
      </c>
      <c r="D39" s="23"/>
      <c r="E39" s="25"/>
      <c r="F39" s="27" t="str">
        <f aca="false">IF(OR(B39="",E39=""),"",IFERROR(E39/INDEX(Captaciones!$L$5:$L$304,MATCH(B39,Captaciones!$A$5:$A$304,0)),""))</f>
        <v/>
      </c>
      <c r="G39" s="23"/>
      <c r="H39" s="23"/>
      <c r="I39" s="24"/>
      <c r="J39" s="23"/>
    </row>
    <row r="40" customFormat="false" ht="15" hidden="false" customHeight="false" outlineLevel="0" collapsed="false">
      <c r="A40" s="24"/>
      <c r="B40" s="23"/>
      <c r="C40" s="16" t="str">
        <f aca="false">IF(B40="","",IFERROR(INDEX(Captaciones!$C$5:$C$304,MATCH(B40,Captaciones!$A$5:$A$304,0)),"Ref. no encontrada"))</f>
        <v/>
      </c>
      <c r="D40" s="23"/>
      <c r="E40" s="25"/>
      <c r="F40" s="27" t="str">
        <f aca="false">IF(OR(B40="",E40=""),"",IFERROR(E40/INDEX(Captaciones!$L$5:$L$304,MATCH(B40,Captaciones!$A$5:$A$304,0)),""))</f>
        <v/>
      </c>
      <c r="G40" s="23"/>
      <c r="H40" s="23"/>
      <c r="I40" s="24"/>
      <c r="J40" s="23"/>
    </row>
    <row r="41" customFormat="false" ht="15" hidden="false" customHeight="false" outlineLevel="0" collapsed="false">
      <c r="A41" s="24"/>
      <c r="B41" s="23"/>
      <c r="C41" s="16" t="str">
        <f aca="false">IF(B41="","",IFERROR(INDEX(Captaciones!$C$5:$C$304,MATCH(B41,Captaciones!$A$5:$A$304,0)),"Ref. no encontrada"))</f>
        <v/>
      </c>
      <c r="D41" s="23"/>
      <c r="E41" s="25"/>
      <c r="F41" s="27" t="str">
        <f aca="false">IF(OR(B41="",E41=""),"",IFERROR(E41/INDEX(Captaciones!$L$5:$L$304,MATCH(B41,Captaciones!$A$5:$A$304,0)),""))</f>
        <v/>
      </c>
      <c r="G41" s="23"/>
      <c r="H41" s="23"/>
      <c r="I41" s="24"/>
      <c r="J41" s="23"/>
    </row>
    <row r="42" customFormat="false" ht="15" hidden="false" customHeight="false" outlineLevel="0" collapsed="false">
      <c r="A42" s="24"/>
      <c r="B42" s="23"/>
      <c r="C42" s="16" t="str">
        <f aca="false">IF(B42="","",IFERROR(INDEX(Captaciones!$C$5:$C$304,MATCH(B42,Captaciones!$A$5:$A$304,0)),"Ref. no encontrada"))</f>
        <v/>
      </c>
      <c r="D42" s="23"/>
      <c r="E42" s="25"/>
      <c r="F42" s="27" t="str">
        <f aca="false">IF(OR(B42="",E42=""),"",IFERROR(E42/INDEX(Captaciones!$L$5:$L$304,MATCH(B42,Captaciones!$A$5:$A$304,0)),""))</f>
        <v/>
      </c>
      <c r="G42" s="23"/>
      <c r="H42" s="23"/>
      <c r="I42" s="24"/>
      <c r="J42" s="23"/>
    </row>
    <row r="43" customFormat="false" ht="15" hidden="false" customHeight="false" outlineLevel="0" collapsed="false">
      <c r="A43" s="24"/>
      <c r="B43" s="23"/>
      <c r="C43" s="16" t="str">
        <f aca="false">IF(B43="","",IFERROR(INDEX(Captaciones!$C$5:$C$304,MATCH(B43,Captaciones!$A$5:$A$304,0)),"Ref. no encontrada"))</f>
        <v/>
      </c>
      <c r="D43" s="23"/>
      <c r="E43" s="25"/>
      <c r="F43" s="27" t="str">
        <f aca="false">IF(OR(B43="",E43=""),"",IFERROR(E43/INDEX(Captaciones!$L$5:$L$304,MATCH(B43,Captaciones!$A$5:$A$304,0)),""))</f>
        <v/>
      </c>
      <c r="G43" s="23"/>
      <c r="H43" s="23"/>
      <c r="I43" s="24"/>
      <c r="J43" s="23"/>
    </row>
    <row r="44" customFormat="false" ht="15" hidden="false" customHeight="false" outlineLevel="0" collapsed="false">
      <c r="A44" s="24"/>
      <c r="B44" s="23"/>
      <c r="C44" s="16" t="str">
        <f aca="false">IF(B44="","",IFERROR(INDEX(Captaciones!$C$5:$C$304,MATCH(B44,Captaciones!$A$5:$A$304,0)),"Ref. no encontrada"))</f>
        <v/>
      </c>
      <c r="D44" s="23"/>
      <c r="E44" s="25"/>
      <c r="F44" s="27" t="str">
        <f aca="false">IF(OR(B44="",E44=""),"",IFERROR(E44/INDEX(Captaciones!$L$5:$L$304,MATCH(B44,Captaciones!$A$5:$A$304,0)),""))</f>
        <v/>
      </c>
      <c r="G44" s="23"/>
      <c r="H44" s="23"/>
      <c r="I44" s="24"/>
      <c r="J44" s="23"/>
    </row>
    <row r="45" customFormat="false" ht="15" hidden="false" customHeight="false" outlineLevel="0" collapsed="false">
      <c r="A45" s="24"/>
      <c r="B45" s="23"/>
      <c r="C45" s="16" t="str">
        <f aca="false">IF(B45="","",IFERROR(INDEX(Captaciones!$C$5:$C$304,MATCH(B45,Captaciones!$A$5:$A$304,0)),"Ref. no encontrada"))</f>
        <v/>
      </c>
      <c r="D45" s="23"/>
      <c r="E45" s="25"/>
      <c r="F45" s="27" t="str">
        <f aca="false">IF(OR(B45="",E45=""),"",IFERROR(E45/INDEX(Captaciones!$L$5:$L$304,MATCH(B45,Captaciones!$A$5:$A$304,0)),""))</f>
        <v/>
      </c>
      <c r="G45" s="23"/>
      <c r="H45" s="23"/>
      <c r="I45" s="24"/>
      <c r="J45" s="23"/>
    </row>
    <row r="46" customFormat="false" ht="15" hidden="false" customHeight="false" outlineLevel="0" collapsed="false">
      <c r="A46" s="24"/>
      <c r="B46" s="23"/>
      <c r="C46" s="16" t="str">
        <f aca="false">IF(B46="","",IFERROR(INDEX(Captaciones!$C$5:$C$304,MATCH(B46,Captaciones!$A$5:$A$304,0)),"Ref. no encontrada"))</f>
        <v/>
      </c>
      <c r="D46" s="23"/>
      <c r="E46" s="25"/>
      <c r="F46" s="27" t="str">
        <f aca="false">IF(OR(B46="",E46=""),"",IFERROR(E46/INDEX(Captaciones!$L$5:$L$304,MATCH(B46,Captaciones!$A$5:$A$304,0)),""))</f>
        <v/>
      </c>
      <c r="G46" s="23"/>
      <c r="H46" s="23"/>
      <c r="I46" s="24"/>
      <c r="J46" s="23"/>
    </row>
    <row r="47" customFormat="false" ht="15" hidden="false" customHeight="false" outlineLevel="0" collapsed="false">
      <c r="A47" s="24"/>
      <c r="B47" s="23"/>
      <c r="C47" s="16" t="str">
        <f aca="false">IF(B47="","",IFERROR(INDEX(Captaciones!$C$5:$C$304,MATCH(B47,Captaciones!$A$5:$A$304,0)),"Ref. no encontrada"))</f>
        <v/>
      </c>
      <c r="D47" s="23"/>
      <c r="E47" s="25"/>
      <c r="F47" s="27" t="str">
        <f aca="false">IF(OR(B47="",E47=""),"",IFERROR(E47/INDEX(Captaciones!$L$5:$L$304,MATCH(B47,Captaciones!$A$5:$A$304,0)),""))</f>
        <v/>
      </c>
      <c r="G47" s="23"/>
      <c r="H47" s="23"/>
      <c r="I47" s="24"/>
      <c r="J47" s="23"/>
    </row>
    <row r="48" customFormat="false" ht="15" hidden="false" customHeight="false" outlineLevel="0" collapsed="false">
      <c r="A48" s="24"/>
      <c r="B48" s="23"/>
      <c r="C48" s="16" t="str">
        <f aca="false">IF(B48="","",IFERROR(INDEX(Captaciones!$C$5:$C$304,MATCH(B48,Captaciones!$A$5:$A$304,0)),"Ref. no encontrada"))</f>
        <v/>
      </c>
      <c r="D48" s="23"/>
      <c r="E48" s="25"/>
      <c r="F48" s="27" t="str">
        <f aca="false">IF(OR(B48="",E48=""),"",IFERROR(E48/INDEX(Captaciones!$L$5:$L$304,MATCH(B48,Captaciones!$A$5:$A$304,0)),""))</f>
        <v/>
      </c>
      <c r="G48" s="23"/>
      <c r="H48" s="23"/>
      <c r="I48" s="24"/>
      <c r="J48" s="23"/>
    </row>
    <row r="49" customFormat="false" ht="15" hidden="false" customHeight="false" outlineLevel="0" collapsed="false">
      <c r="A49" s="24"/>
      <c r="B49" s="23"/>
      <c r="C49" s="16" t="str">
        <f aca="false">IF(B49="","",IFERROR(INDEX(Captaciones!$C$5:$C$304,MATCH(B49,Captaciones!$A$5:$A$304,0)),"Ref. no encontrada"))</f>
        <v/>
      </c>
      <c r="D49" s="23"/>
      <c r="E49" s="25"/>
      <c r="F49" s="27" t="str">
        <f aca="false">IF(OR(B49="",E49=""),"",IFERROR(E49/INDEX(Captaciones!$L$5:$L$304,MATCH(B49,Captaciones!$A$5:$A$304,0)),""))</f>
        <v/>
      </c>
      <c r="G49" s="23"/>
      <c r="H49" s="23"/>
      <c r="I49" s="24"/>
      <c r="J49" s="23"/>
    </row>
    <row r="50" customFormat="false" ht="15" hidden="false" customHeight="false" outlineLevel="0" collapsed="false">
      <c r="A50" s="24"/>
      <c r="B50" s="23"/>
      <c r="C50" s="16" t="str">
        <f aca="false">IF(B50="","",IFERROR(INDEX(Captaciones!$C$5:$C$304,MATCH(B50,Captaciones!$A$5:$A$304,0)),"Ref. no encontrada"))</f>
        <v/>
      </c>
      <c r="D50" s="23"/>
      <c r="E50" s="25"/>
      <c r="F50" s="27" t="str">
        <f aca="false">IF(OR(B50="",E50=""),"",IFERROR(E50/INDEX(Captaciones!$L$5:$L$304,MATCH(B50,Captaciones!$A$5:$A$304,0)),""))</f>
        <v/>
      </c>
      <c r="G50" s="23"/>
      <c r="H50" s="23"/>
      <c r="I50" s="24"/>
      <c r="J50" s="23"/>
    </row>
    <row r="51" customFormat="false" ht="15" hidden="false" customHeight="false" outlineLevel="0" collapsed="false">
      <c r="A51" s="24"/>
      <c r="B51" s="23"/>
      <c r="C51" s="16" t="str">
        <f aca="false">IF(B51="","",IFERROR(INDEX(Captaciones!$C$5:$C$304,MATCH(B51,Captaciones!$A$5:$A$304,0)),"Ref. no encontrada"))</f>
        <v/>
      </c>
      <c r="D51" s="23"/>
      <c r="E51" s="25"/>
      <c r="F51" s="27" t="str">
        <f aca="false">IF(OR(B51="",E51=""),"",IFERROR(E51/INDEX(Captaciones!$L$5:$L$304,MATCH(B51,Captaciones!$A$5:$A$304,0)),""))</f>
        <v/>
      </c>
      <c r="G51" s="23"/>
      <c r="H51" s="23"/>
      <c r="I51" s="24"/>
      <c r="J51" s="23"/>
    </row>
    <row r="52" customFormat="false" ht="15" hidden="false" customHeight="false" outlineLevel="0" collapsed="false">
      <c r="A52" s="24"/>
      <c r="B52" s="23"/>
      <c r="C52" s="16" t="str">
        <f aca="false">IF(B52="","",IFERROR(INDEX(Captaciones!$C$5:$C$304,MATCH(B52,Captaciones!$A$5:$A$304,0)),"Ref. no encontrada"))</f>
        <v/>
      </c>
      <c r="D52" s="23"/>
      <c r="E52" s="25"/>
      <c r="F52" s="27" t="str">
        <f aca="false">IF(OR(B52="",E52=""),"",IFERROR(E52/INDEX(Captaciones!$L$5:$L$304,MATCH(B52,Captaciones!$A$5:$A$304,0)),""))</f>
        <v/>
      </c>
      <c r="G52" s="23"/>
      <c r="H52" s="23"/>
      <c r="I52" s="24"/>
      <c r="J52" s="23"/>
    </row>
    <row r="53" customFormat="false" ht="15" hidden="false" customHeight="false" outlineLevel="0" collapsed="false">
      <c r="A53" s="24"/>
      <c r="B53" s="23"/>
      <c r="C53" s="16" t="str">
        <f aca="false">IF(B53="","",IFERROR(INDEX(Captaciones!$C$5:$C$304,MATCH(B53,Captaciones!$A$5:$A$304,0)),"Ref. no encontrada"))</f>
        <v/>
      </c>
      <c r="D53" s="23"/>
      <c r="E53" s="25"/>
      <c r="F53" s="27" t="str">
        <f aca="false">IF(OR(B53="",E53=""),"",IFERROR(E53/INDEX(Captaciones!$L$5:$L$304,MATCH(B53,Captaciones!$A$5:$A$304,0)),""))</f>
        <v/>
      </c>
      <c r="G53" s="23"/>
      <c r="H53" s="23"/>
      <c r="I53" s="24"/>
      <c r="J53" s="23"/>
    </row>
    <row r="54" customFormat="false" ht="15" hidden="false" customHeight="false" outlineLevel="0" collapsed="false">
      <c r="A54" s="24"/>
      <c r="B54" s="23"/>
      <c r="C54" s="16" t="str">
        <f aca="false">IF(B54="","",IFERROR(INDEX(Captaciones!$C$5:$C$304,MATCH(B54,Captaciones!$A$5:$A$304,0)),"Ref. no encontrada"))</f>
        <v/>
      </c>
      <c r="D54" s="23"/>
      <c r="E54" s="25"/>
      <c r="F54" s="27" t="str">
        <f aca="false">IF(OR(B54="",E54=""),"",IFERROR(E54/INDEX(Captaciones!$L$5:$L$304,MATCH(B54,Captaciones!$A$5:$A$304,0)),""))</f>
        <v/>
      </c>
      <c r="G54" s="23"/>
      <c r="H54" s="23"/>
      <c r="I54" s="24"/>
      <c r="J54" s="23"/>
    </row>
    <row r="55" customFormat="false" ht="15" hidden="false" customHeight="false" outlineLevel="0" collapsed="false">
      <c r="A55" s="24"/>
      <c r="B55" s="23"/>
      <c r="C55" s="16" t="str">
        <f aca="false">IF(B55="","",IFERROR(INDEX(Captaciones!$C$5:$C$304,MATCH(B55,Captaciones!$A$5:$A$304,0)),"Ref. no encontrada"))</f>
        <v/>
      </c>
      <c r="D55" s="23"/>
      <c r="E55" s="25"/>
      <c r="F55" s="27" t="str">
        <f aca="false">IF(OR(B55="",E55=""),"",IFERROR(E55/INDEX(Captaciones!$L$5:$L$304,MATCH(B55,Captaciones!$A$5:$A$304,0)),""))</f>
        <v/>
      </c>
      <c r="G55" s="23"/>
      <c r="H55" s="23"/>
      <c r="I55" s="24"/>
      <c r="J55" s="23"/>
    </row>
    <row r="56" customFormat="false" ht="15" hidden="false" customHeight="false" outlineLevel="0" collapsed="false">
      <c r="A56" s="24"/>
      <c r="B56" s="23"/>
      <c r="C56" s="16" t="str">
        <f aca="false">IF(B56="","",IFERROR(INDEX(Captaciones!$C$5:$C$304,MATCH(B56,Captaciones!$A$5:$A$304,0)),"Ref. no encontrada"))</f>
        <v/>
      </c>
      <c r="D56" s="23"/>
      <c r="E56" s="25"/>
      <c r="F56" s="27" t="str">
        <f aca="false">IF(OR(B56="",E56=""),"",IFERROR(E56/INDEX(Captaciones!$L$5:$L$304,MATCH(B56,Captaciones!$A$5:$A$304,0)),""))</f>
        <v/>
      </c>
      <c r="G56" s="23"/>
      <c r="H56" s="23"/>
      <c r="I56" s="24"/>
      <c r="J56" s="23"/>
    </row>
    <row r="57" customFormat="false" ht="15" hidden="false" customHeight="false" outlineLevel="0" collapsed="false">
      <c r="A57" s="24"/>
      <c r="B57" s="23"/>
      <c r="C57" s="16" t="str">
        <f aca="false">IF(B57="","",IFERROR(INDEX(Captaciones!$C$5:$C$304,MATCH(B57,Captaciones!$A$5:$A$304,0)),"Ref. no encontrada"))</f>
        <v/>
      </c>
      <c r="D57" s="23"/>
      <c r="E57" s="25"/>
      <c r="F57" s="27" t="str">
        <f aca="false">IF(OR(B57="",E57=""),"",IFERROR(E57/INDEX(Captaciones!$L$5:$L$304,MATCH(B57,Captaciones!$A$5:$A$304,0)),""))</f>
        <v/>
      </c>
      <c r="G57" s="23"/>
      <c r="H57" s="23"/>
      <c r="I57" s="24"/>
      <c r="J57" s="23"/>
    </row>
    <row r="58" customFormat="false" ht="15" hidden="false" customHeight="false" outlineLevel="0" collapsed="false">
      <c r="A58" s="24"/>
      <c r="B58" s="23"/>
      <c r="C58" s="16" t="str">
        <f aca="false">IF(B58="","",IFERROR(INDEX(Captaciones!$C$5:$C$304,MATCH(B58,Captaciones!$A$5:$A$304,0)),"Ref. no encontrada"))</f>
        <v/>
      </c>
      <c r="D58" s="23"/>
      <c r="E58" s="25"/>
      <c r="F58" s="27" t="str">
        <f aca="false">IF(OR(B58="",E58=""),"",IFERROR(E58/INDEX(Captaciones!$L$5:$L$304,MATCH(B58,Captaciones!$A$5:$A$304,0)),""))</f>
        <v/>
      </c>
      <c r="G58" s="23"/>
      <c r="H58" s="23"/>
      <c r="I58" s="24"/>
      <c r="J58" s="23"/>
    </row>
    <row r="59" customFormat="false" ht="15" hidden="false" customHeight="false" outlineLevel="0" collapsed="false">
      <c r="A59" s="24"/>
      <c r="B59" s="23"/>
      <c r="C59" s="16" t="str">
        <f aca="false">IF(B59="","",IFERROR(INDEX(Captaciones!$C$5:$C$304,MATCH(B59,Captaciones!$A$5:$A$304,0)),"Ref. no encontrada"))</f>
        <v/>
      </c>
      <c r="D59" s="23"/>
      <c r="E59" s="25"/>
      <c r="F59" s="27" t="str">
        <f aca="false">IF(OR(B59="",E59=""),"",IFERROR(E59/INDEX(Captaciones!$L$5:$L$304,MATCH(B59,Captaciones!$A$5:$A$304,0)),""))</f>
        <v/>
      </c>
      <c r="G59" s="23"/>
      <c r="H59" s="23"/>
      <c r="I59" s="24"/>
      <c r="J59" s="23"/>
    </row>
    <row r="60" customFormat="false" ht="15" hidden="false" customHeight="false" outlineLevel="0" collapsed="false">
      <c r="A60" s="24"/>
      <c r="B60" s="23"/>
      <c r="C60" s="16" t="str">
        <f aca="false">IF(B60="","",IFERROR(INDEX(Captaciones!$C$5:$C$304,MATCH(B60,Captaciones!$A$5:$A$304,0)),"Ref. no encontrada"))</f>
        <v/>
      </c>
      <c r="D60" s="23"/>
      <c r="E60" s="25"/>
      <c r="F60" s="27" t="str">
        <f aca="false">IF(OR(B60="",E60=""),"",IFERROR(E60/INDEX(Captaciones!$L$5:$L$304,MATCH(B60,Captaciones!$A$5:$A$304,0)),""))</f>
        <v/>
      </c>
      <c r="G60" s="23"/>
      <c r="H60" s="23"/>
      <c r="I60" s="24"/>
      <c r="J60" s="23"/>
    </row>
    <row r="61" customFormat="false" ht="15" hidden="false" customHeight="false" outlineLevel="0" collapsed="false">
      <c r="A61" s="24"/>
      <c r="B61" s="23"/>
      <c r="C61" s="16" t="str">
        <f aca="false">IF(B61="","",IFERROR(INDEX(Captaciones!$C$5:$C$304,MATCH(B61,Captaciones!$A$5:$A$304,0)),"Ref. no encontrada"))</f>
        <v/>
      </c>
      <c r="D61" s="23"/>
      <c r="E61" s="25"/>
      <c r="F61" s="27" t="str">
        <f aca="false">IF(OR(B61="",E61=""),"",IFERROR(E61/INDEX(Captaciones!$L$5:$L$304,MATCH(B61,Captaciones!$A$5:$A$304,0)),""))</f>
        <v/>
      </c>
      <c r="G61" s="23"/>
      <c r="H61" s="23"/>
      <c r="I61" s="24"/>
      <c r="J61" s="23"/>
    </row>
    <row r="62" customFormat="false" ht="15" hidden="false" customHeight="false" outlineLevel="0" collapsed="false">
      <c r="A62" s="24"/>
      <c r="B62" s="23"/>
      <c r="C62" s="16" t="str">
        <f aca="false">IF(B62="","",IFERROR(INDEX(Captaciones!$C$5:$C$304,MATCH(B62,Captaciones!$A$5:$A$304,0)),"Ref. no encontrada"))</f>
        <v/>
      </c>
      <c r="D62" s="23"/>
      <c r="E62" s="25"/>
      <c r="F62" s="27" t="str">
        <f aca="false">IF(OR(B62="",E62=""),"",IFERROR(E62/INDEX(Captaciones!$L$5:$L$304,MATCH(B62,Captaciones!$A$5:$A$304,0)),""))</f>
        <v/>
      </c>
      <c r="G62" s="23"/>
      <c r="H62" s="23"/>
      <c r="I62" s="24"/>
      <c r="J62" s="23"/>
    </row>
    <row r="63" customFormat="false" ht="15" hidden="false" customHeight="false" outlineLevel="0" collapsed="false">
      <c r="A63" s="24"/>
      <c r="B63" s="23"/>
      <c r="C63" s="16" t="str">
        <f aca="false">IF(B63="","",IFERROR(INDEX(Captaciones!$C$5:$C$304,MATCH(B63,Captaciones!$A$5:$A$304,0)),"Ref. no encontrada"))</f>
        <v/>
      </c>
      <c r="D63" s="23"/>
      <c r="E63" s="25"/>
      <c r="F63" s="27" t="str">
        <f aca="false">IF(OR(B63="",E63=""),"",IFERROR(E63/INDEX(Captaciones!$L$5:$L$304,MATCH(B63,Captaciones!$A$5:$A$304,0)),""))</f>
        <v/>
      </c>
      <c r="G63" s="23"/>
      <c r="H63" s="23"/>
      <c r="I63" s="24"/>
      <c r="J63" s="23"/>
    </row>
    <row r="64" customFormat="false" ht="15" hidden="false" customHeight="false" outlineLevel="0" collapsed="false">
      <c r="A64" s="24"/>
      <c r="B64" s="23"/>
      <c r="C64" s="16" t="str">
        <f aca="false">IF(B64="","",IFERROR(INDEX(Captaciones!$C$5:$C$304,MATCH(B64,Captaciones!$A$5:$A$304,0)),"Ref. no encontrada"))</f>
        <v/>
      </c>
      <c r="D64" s="23"/>
      <c r="E64" s="25"/>
      <c r="F64" s="27" t="str">
        <f aca="false">IF(OR(B64="",E64=""),"",IFERROR(E64/INDEX(Captaciones!$L$5:$L$304,MATCH(B64,Captaciones!$A$5:$A$304,0)),""))</f>
        <v/>
      </c>
      <c r="G64" s="23"/>
      <c r="H64" s="23"/>
      <c r="I64" s="24"/>
      <c r="J64" s="23"/>
    </row>
    <row r="65" customFormat="false" ht="15" hidden="false" customHeight="false" outlineLevel="0" collapsed="false">
      <c r="A65" s="24"/>
      <c r="B65" s="23"/>
      <c r="C65" s="16" t="str">
        <f aca="false">IF(B65="","",IFERROR(INDEX(Captaciones!$C$5:$C$304,MATCH(B65,Captaciones!$A$5:$A$304,0)),"Ref. no encontrada"))</f>
        <v/>
      </c>
      <c r="D65" s="23"/>
      <c r="E65" s="25"/>
      <c r="F65" s="27" t="str">
        <f aca="false">IF(OR(B65="",E65=""),"",IFERROR(E65/INDEX(Captaciones!$L$5:$L$304,MATCH(B65,Captaciones!$A$5:$A$304,0)),""))</f>
        <v/>
      </c>
      <c r="G65" s="23"/>
      <c r="H65" s="23"/>
      <c r="I65" s="24"/>
      <c r="J65" s="23"/>
    </row>
    <row r="66" customFormat="false" ht="15" hidden="false" customHeight="false" outlineLevel="0" collapsed="false">
      <c r="A66" s="24"/>
      <c r="B66" s="23"/>
      <c r="C66" s="16" t="str">
        <f aca="false">IF(B66="","",IFERROR(INDEX(Captaciones!$C$5:$C$304,MATCH(B66,Captaciones!$A$5:$A$304,0)),"Ref. no encontrada"))</f>
        <v/>
      </c>
      <c r="D66" s="23"/>
      <c r="E66" s="25"/>
      <c r="F66" s="27" t="str">
        <f aca="false">IF(OR(B66="",E66=""),"",IFERROR(E66/INDEX(Captaciones!$L$5:$L$304,MATCH(B66,Captaciones!$A$5:$A$304,0)),""))</f>
        <v/>
      </c>
      <c r="G66" s="23"/>
      <c r="H66" s="23"/>
      <c r="I66" s="24"/>
      <c r="J66" s="23"/>
    </row>
    <row r="67" customFormat="false" ht="15" hidden="false" customHeight="false" outlineLevel="0" collapsed="false">
      <c r="A67" s="24"/>
      <c r="B67" s="23"/>
      <c r="C67" s="16" t="str">
        <f aca="false">IF(B67="","",IFERROR(INDEX(Captaciones!$C$5:$C$304,MATCH(B67,Captaciones!$A$5:$A$304,0)),"Ref. no encontrada"))</f>
        <v/>
      </c>
      <c r="D67" s="23"/>
      <c r="E67" s="25"/>
      <c r="F67" s="27" t="str">
        <f aca="false">IF(OR(B67="",E67=""),"",IFERROR(E67/INDEX(Captaciones!$L$5:$L$304,MATCH(B67,Captaciones!$A$5:$A$304,0)),""))</f>
        <v/>
      </c>
      <c r="G67" s="23"/>
      <c r="H67" s="23"/>
      <c r="I67" s="24"/>
      <c r="J67" s="23"/>
    </row>
    <row r="68" customFormat="false" ht="15" hidden="false" customHeight="false" outlineLevel="0" collapsed="false">
      <c r="A68" s="24"/>
      <c r="B68" s="23"/>
      <c r="C68" s="16" t="str">
        <f aca="false">IF(B68="","",IFERROR(INDEX(Captaciones!$C$5:$C$304,MATCH(B68,Captaciones!$A$5:$A$304,0)),"Ref. no encontrada"))</f>
        <v/>
      </c>
      <c r="D68" s="23"/>
      <c r="E68" s="25"/>
      <c r="F68" s="27" t="str">
        <f aca="false">IF(OR(B68="",E68=""),"",IFERROR(E68/INDEX(Captaciones!$L$5:$L$304,MATCH(B68,Captaciones!$A$5:$A$304,0)),""))</f>
        <v/>
      </c>
      <c r="G68" s="23"/>
      <c r="H68" s="23"/>
      <c r="I68" s="24"/>
      <c r="J68" s="23"/>
    </row>
    <row r="69" customFormat="false" ht="15" hidden="false" customHeight="false" outlineLevel="0" collapsed="false">
      <c r="A69" s="24"/>
      <c r="B69" s="23"/>
      <c r="C69" s="16" t="str">
        <f aca="false">IF(B69="","",IFERROR(INDEX(Captaciones!$C$5:$C$304,MATCH(B69,Captaciones!$A$5:$A$304,0)),"Ref. no encontrada"))</f>
        <v/>
      </c>
      <c r="D69" s="23"/>
      <c r="E69" s="25"/>
      <c r="F69" s="27" t="str">
        <f aca="false">IF(OR(B69="",E69=""),"",IFERROR(E69/INDEX(Captaciones!$L$5:$L$304,MATCH(B69,Captaciones!$A$5:$A$304,0)),""))</f>
        <v/>
      </c>
      <c r="G69" s="23"/>
      <c r="H69" s="23"/>
      <c r="I69" s="24"/>
      <c r="J69" s="23"/>
    </row>
    <row r="70" customFormat="false" ht="15" hidden="false" customHeight="false" outlineLevel="0" collapsed="false">
      <c r="A70" s="24"/>
      <c r="B70" s="23"/>
      <c r="C70" s="16" t="str">
        <f aca="false">IF(B70="","",IFERROR(INDEX(Captaciones!$C$5:$C$304,MATCH(B70,Captaciones!$A$5:$A$304,0)),"Ref. no encontrada"))</f>
        <v/>
      </c>
      <c r="D70" s="23"/>
      <c r="E70" s="25"/>
      <c r="F70" s="27" t="str">
        <f aca="false">IF(OR(B70="",E70=""),"",IFERROR(E70/INDEX(Captaciones!$L$5:$L$304,MATCH(B70,Captaciones!$A$5:$A$304,0)),""))</f>
        <v/>
      </c>
      <c r="G70" s="23"/>
      <c r="H70" s="23"/>
      <c r="I70" s="24"/>
      <c r="J70" s="23"/>
    </row>
    <row r="71" customFormat="false" ht="15" hidden="false" customHeight="false" outlineLevel="0" collapsed="false">
      <c r="A71" s="24"/>
      <c r="B71" s="23"/>
      <c r="C71" s="16" t="str">
        <f aca="false">IF(B71="","",IFERROR(INDEX(Captaciones!$C$5:$C$304,MATCH(B71,Captaciones!$A$5:$A$304,0)),"Ref. no encontrada"))</f>
        <v/>
      </c>
      <c r="D71" s="23"/>
      <c r="E71" s="25"/>
      <c r="F71" s="27" t="str">
        <f aca="false">IF(OR(B71="",E71=""),"",IFERROR(E71/INDEX(Captaciones!$L$5:$L$304,MATCH(B71,Captaciones!$A$5:$A$304,0)),""))</f>
        <v/>
      </c>
      <c r="G71" s="23"/>
      <c r="H71" s="23"/>
      <c r="I71" s="24"/>
      <c r="J71" s="23"/>
    </row>
    <row r="72" customFormat="false" ht="15" hidden="false" customHeight="false" outlineLevel="0" collapsed="false">
      <c r="A72" s="24"/>
      <c r="B72" s="23"/>
      <c r="C72" s="16" t="str">
        <f aca="false">IF(B72="","",IFERROR(INDEX(Captaciones!$C$5:$C$304,MATCH(B72,Captaciones!$A$5:$A$304,0)),"Ref. no encontrada"))</f>
        <v/>
      </c>
      <c r="D72" s="23"/>
      <c r="E72" s="25"/>
      <c r="F72" s="27" t="str">
        <f aca="false">IF(OR(B72="",E72=""),"",IFERROR(E72/INDEX(Captaciones!$L$5:$L$304,MATCH(B72,Captaciones!$A$5:$A$304,0)),""))</f>
        <v/>
      </c>
      <c r="G72" s="23"/>
      <c r="H72" s="23"/>
      <c r="I72" s="24"/>
      <c r="J72" s="23"/>
    </row>
    <row r="73" customFormat="false" ht="15" hidden="false" customHeight="false" outlineLevel="0" collapsed="false">
      <c r="A73" s="24"/>
      <c r="B73" s="23"/>
      <c r="C73" s="16" t="str">
        <f aca="false">IF(B73="","",IFERROR(INDEX(Captaciones!$C$5:$C$304,MATCH(B73,Captaciones!$A$5:$A$304,0)),"Ref. no encontrada"))</f>
        <v/>
      </c>
      <c r="D73" s="23"/>
      <c r="E73" s="25"/>
      <c r="F73" s="27" t="str">
        <f aca="false">IF(OR(B73="",E73=""),"",IFERROR(E73/INDEX(Captaciones!$L$5:$L$304,MATCH(B73,Captaciones!$A$5:$A$304,0)),""))</f>
        <v/>
      </c>
      <c r="G73" s="23"/>
      <c r="H73" s="23"/>
      <c r="I73" s="24"/>
      <c r="J73" s="23"/>
    </row>
    <row r="74" customFormat="false" ht="15" hidden="false" customHeight="false" outlineLevel="0" collapsed="false">
      <c r="A74" s="24"/>
      <c r="B74" s="23"/>
      <c r="C74" s="16" t="str">
        <f aca="false">IF(B74="","",IFERROR(INDEX(Captaciones!$C$5:$C$304,MATCH(B74,Captaciones!$A$5:$A$304,0)),"Ref. no encontrada"))</f>
        <v/>
      </c>
      <c r="D74" s="23"/>
      <c r="E74" s="25"/>
      <c r="F74" s="27" t="str">
        <f aca="false">IF(OR(B74="",E74=""),"",IFERROR(E74/INDEX(Captaciones!$L$5:$L$304,MATCH(B74,Captaciones!$A$5:$A$304,0)),""))</f>
        <v/>
      </c>
      <c r="G74" s="23"/>
      <c r="H74" s="23"/>
      <c r="I74" s="24"/>
      <c r="J74" s="23"/>
    </row>
    <row r="75" customFormat="false" ht="15" hidden="false" customHeight="false" outlineLevel="0" collapsed="false">
      <c r="A75" s="24"/>
      <c r="B75" s="23"/>
      <c r="C75" s="16" t="str">
        <f aca="false">IF(B75="","",IFERROR(INDEX(Captaciones!$C$5:$C$304,MATCH(B75,Captaciones!$A$5:$A$304,0)),"Ref. no encontrada"))</f>
        <v/>
      </c>
      <c r="D75" s="23"/>
      <c r="E75" s="25"/>
      <c r="F75" s="27" t="str">
        <f aca="false">IF(OR(B75="",E75=""),"",IFERROR(E75/INDEX(Captaciones!$L$5:$L$304,MATCH(B75,Captaciones!$A$5:$A$304,0)),""))</f>
        <v/>
      </c>
      <c r="G75" s="23"/>
      <c r="H75" s="23"/>
      <c r="I75" s="24"/>
      <c r="J75" s="23"/>
    </row>
    <row r="76" customFormat="false" ht="15" hidden="false" customHeight="false" outlineLevel="0" collapsed="false">
      <c r="A76" s="24"/>
      <c r="B76" s="23"/>
      <c r="C76" s="16" t="str">
        <f aca="false">IF(B76="","",IFERROR(INDEX(Captaciones!$C$5:$C$304,MATCH(B76,Captaciones!$A$5:$A$304,0)),"Ref. no encontrada"))</f>
        <v/>
      </c>
      <c r="D76" s="23"/>
      <c r="E76" s="25"/>
      <c r="F76" s="27" t="str">
        <f aca="false">IF(OR(B76="",E76=""),"",IFERROR(E76/INDEX(Captaciones!$L$5:$L$304,MATCH(B76,Captaciones!$A$5:$A$304,0)),""))</f>
        <v/>
      </c>
      <c r="G76" s="23"/>
      <c r="H76" s="23"/>
      <c r="I76" s="24"/>
      <c r="J76" s="23"/>
    </row>
    <row r="77" customFormat="false" ht="15" hidden="false" customHeight="false" outlineLevel="0" collapsed="false">
      <c r="A77" s="24"/>
      <c r="B77" s="23"/>
      <c r="C77" s="16" t="str">
        <f aca="false">IF(B77="","",IFERROR(INDEX(Captaciones!$C$5:$C$304,MATCH(B77,Captaciones!$A$5:$A$304,0)),"Ref. no encontrada"))</f>
        <v/>
      </c>
      <c r="D77" s="23"/>
      <c r="E77" s="25"/>
      <c r="F77" s="27" t="str">
        <f aca="false">IF(OR(B77="",E77=""),"",IFERROR(E77/INDEX(Captaciones!$L$5:$L$304,MATCH(B77,Captaciones!$A$5:$A$304,0)),""))</f>
        <v/>
      </c>
      <c r="G77" s="23"/>
      <c r="H77" s="23"/>
      <c r="I77" s="24"/>
      <c r="J77" s="23"/>
    </row>
    <row r="78" customFormat="false" ht="15" hidden="false" customHeight="false" outlineLevel="0" collapsed="false">
      <c r="A78" s="24"/>
      <c r="B78" s="23"/>
      <c r="C78" s="16" t="str">
        <f aca="false">IF(B78="","",IFERROR(INDEX(Captaciones!$C$5:$C$304,MATCH(B78,Captaciones!$A$5:$A$304,0)),"Ref. no encontrada"))</f>
        <v/>
      </c>
      <c r="D78" s="23"/>
      <c r="E78" s="25"/>
      <c r="F78" s="27" t="str">
        <f aca="false">IF(OR(B78="",E78=""),"",IFERROR(E78/INDEX(Captaciones!$L$5:$L$304,MATCH(B78,Captaciones!$A$5:$A$304,0)),""))</f>
        <v/>
      </c>
      <c r="G78" s="23"/>
      <c r="H78" s="23"/>
      <c r="I78" s="24"/>
      <c r="J78" s="23"/>
    </row>
    <row r="79" customFormat="false" ht="15" hidden="false" customHeight="false" outlineLevel="0" collapsed="false">
      <c r="A79" s="24"/>
      <c r="B79" s="23"/>
      <c r="C79" s="16" t="str">
        <f aca="false">IF(B79="","",IFERROR(INDEX(Captaciones!$C$5:$C$304,MATCH(B79,Captaciones!$A$5:$A$304,0)),"Ref. no encontrada"))</f>
        <v/>
      </c>
      <c r="D79" s="23"/>
      <c r="E79" s="25"/>
      <c r="F79" s="27" t="str">
        <f aca="false">IF(OR(B79="",E79=""),"",IFERROR(E79/INDEX(Captaciones!$L$5:$L$304,MATCH(B79,Captaciones!$A$5:$A$304,0)),""))</f>
        <v/>
      </c>
      <c r="G79" s="23"/>
      <c r="H79" s="23"/>
      <c r="I79" s="24"/>
      <c r="J79" s="23"/>
    </row>
    <row r="80" customFormat="false" ht="15" hidden="false" customHeight="false" outlineLevel="0" collapsed="false">
      <c r="A80" s="24"/>
      <c r="B80" s="23"/>
      <c r="C80" s="16" t="str">
        <f aca="false">IF(B80="","",IFERROR(INDEX(Captaciones!$C$5:$C$304,MATCH(B80,Captaciones!$A$5:$A$304,0)),"Ref. no encontrada"))</f>
        <v/>
      </c>
      <c r="D80" s="23"/>
      <c r="E80" s="25"/>
      <c r="F80" s="27" t="str">
        <f aca="false">IF(OR(B80="",E80=""),"",IFERROR(E80/INDEX(Captaciones!$L$5:$L$304,MATCH(B80,Captaciones!$A$5:$A$304,0)),""))</f>
        <v/>
      </c>
      <c r="G80" s="23"/>
      <c r="H80" s="23"/>
      <c r="I80" s="24"/>
      <c r="J80" s="23"/>
    </row>
    <row r="81" customFormat="false" ht="15" hidden="false" customHeight="false" outlineLevel="0" collapsed="false">
      <c r="A81" s="24"/>
      <c r="B81" s="23"/>
      <c r="C81" s="16" t="str">
        <f aca="false">IF(B81="","",IFERROR(INDEX(Captaciones!$C$5:$C$304,MATCH(B81,Captaciones!$A$5:$A$304,0)),"Ref. no encontrada"))</f>
        <v/>
      </c>
      <c r="D81" s="23"/>
      <c r="E81" s="25"/>
      <c r="F81" s="27" t="str">
        <f aca="false">IF(OR(B81="",E81=""),"",IFERROR(E81/INDEX(Captaciones!$L$5:$L$304,MATCH(B81,Captaciones!$A$5:$A$304,0)),""))</f>
        <v/>
      </c>
      <c r="G81" s="23"/>
      <c r="H81" s="23"/>
      <c r="I81" s="24"/>
      <c r="J81" s="23"/>
    </row>
    <row r="82" customFormat="false" ht="15" hidden="false" customHeight="false" outlineLevel="0" collapsed="false">
      <c r="A82" s="24"/>
      <c r="B82" s="23"/>
      <c r="C82" s="16" t="str">
        <f aca="false">IF(B82="","",IFERROR(INDEX(Captaciones!$C$5:$C$304,MATCH(B82,Captaciones!$A$5:$A$304,0)),"Ref. no encontrada"))</f>
        <v/>
      </c>
      <c r="D82" s="23"/>
      <c r="E82" s="25"/>
      <c r="F82" s="27" t="str">
        <f aca="false">IF(OR(B82="",E82=""),"",IFERROR(E82/INDEX(Captaciones!$L$5:$L$304,MATCH(B82,Captaciones!$A$5:$A$304,0)),""))</f>
        <v/>
      </c>
      <c r="G82" s="23"/>
      <c r="H82" s="23"/>
      <c r="I82" s="24"/>
      <c r="J82" s="23"/>
    </row>
    <row r="83" customFormat="false" ht="15" hidden="false" customHeight="false" outlineLevel="0" collapsed="false">
      <c r="A83" s="24"/>
      <c r="B83" s="23"/>
      <c r="C83" s="16" t="str">
        <f aca="false">IF(B83="","",IFERROR(INDEX(Captaciones!$C$5:$C$304,MATCH(B83,Captaciones!$A$5:$A$304,0)),"Ref. no encontrada"))</f>
        <v/>
      </c>
      <c r="D83" s="23"/>
      <c r="E83" s="25"/>
      <c r="F83" s="27" t="str">
        <f aca="false">IF(OR(B83="",E83=""),"",IFERROR(E83/INDEX(Captaciones!$L$5:$L$304,MATCH(B83,Captaciones!$A$5:$A$304,0)),""))</f>
        <v/>
      </c>
      <c r="G83" s="23"/>
      <c r="H83" s="23"/>
      <c r="I83" s="24"/>
      <c r="J83" s="23"/>
    </row>
    <row r="84" customFormat="false" ht="15" hidden="false" customHeight="false" outlineLevel="0" collapsed="false">
      <c r="A84" s="24"/>
      <c r="B84" s="23"/>
      <c r="C84" s="16" t="str">
        <f aca="false">IF(B84="","",IFERROR(INDEX(Captaciones!$C$5:$C$304,MATCH(B84,Captaciones!$A$5:$A$304,0)),"Ref. no encontrada"))</f>
        <v/>
      </c>
      <c r="D84" s="23"/>
      <c r="E84" s="25"/>
      <c r="F84" s="27" t="str">
        <f aca="false">IF(OR(B84="",E84=""),"",IFERROR(E84/INDEX(Captaciones!$L$5:$L$304,MATCH(B84,Captaciones!$A$5:$A$304,0)),""))</f>
        <v/>
      </c>
      <c r="G84" s="23"/>
      <c r="H84" s="23"/>
      <c r="I84" s="24"/>
      <c r="J84" s="23"/>
    </row>
    <row r="85" customFormat="false" ht="15" hidden="false" customHeight="false" outlineLevel="0" collapsed="false">
      <c r="A85" s="24"/>
      <c r="B85" s="23"/>
      <c r="C85" s="16" t="str">
        <f aca="false">IF(B85="","",IFERROR(INDEX(Captaciones!$C$5:$C$304,MATCH(B85,Captaciones!$A$5:$A$304,0)),"Ref. no encontrada"))</f>
        <v/>
      </c>
      <c r="D85" s="23"/>
      <c r="E85" s="25"/>
      <c r="F85" s="27" t="str">
        <f aca="false">IF(OR(B85="",E85=""),"",IFERROR(E85/INDEX(Captaciones!$L$5:$L$304,MATCH(B85,Captaciones!$A$5:$A$304,0)),""))</f>
        <v/>
      </c>
      <c r="G85" s="23"/>
      <c r="H85" s="23"/>
      <c r="I85" s="24"/>
      <c r="J85" s="23"/>
    </row>
    <row r="86" customFormat="false" ht="15" hidden="false" customHeight="false" outlineLevel="0" collapsed="false">
      <c r="A86" s="24"/>
      <c r="B86" s="23"/>
      <c r="C86" s="16" t="str">
        <f aca="false">IF(B86="","",IFERROR(INDEX(Captaciones!$C$5:$C$304,MATCH(B86,Captaciones!$A$5:$A$304,0)),"Ref. no encontrada"))</f>
        <v/>
      </c>
      <c r="D86" s="23"/>
      <c r="E86" s="25"/>
      <c r="F86" s="27" t="str">
        <f aca="false">IF(OR(B86="",E86=""),"",IFERROR(E86/INDEX(Captaciones!$L$5:$L$304,MATCH(B86,Captaciones!$A$5:$A$304,0)),""))</f>
        <v/>
      </c>
      <c r="G86" s="23"/>
      <c r="H86" s="23"/>
      <c r="I86" s="24"/>
      <c r="J86" s="23"/>
    </row>
    <row r="87" customFormat="false" ht="15" hidden="false" customHeight="false" outlineLevel="0" collapsed="false">
      <c r="A87" s="24"/>
      <c r="B87" s="23"/>
      <c r="C87" s="16" t="str">
        <f aca="false">IF(B87="","",IFERROR(INDEX(Captaciones!$C$5:$C$304,MATCH(B87,Captaciones!$A$5:$A$304,0)),"Ref. no encontrada"))</f>
        <v/>
      </c>
      <c r="D87" s="23"/>
      <c r="E87" s="25"/>
      <c r="F87" s="27" t="str">
        <f aca="false">IF(OR(B87="",E87=""),"",IFERROR(E87/INDEX(Captaciones!$L$5:$L$304,MATCH(B87,Captaciones!$A$5:$A$304,0)),""))</f>
        <v/>
      </c>
      <c r="G87" s="23"/>
      <c r="H87" s="23"/>
      <c r="I87" s="24"/>
      <c r="J87" s="23"/>
    </row>
    <row r="88" customFormat="false" ht="15" hidden="false" customHeight="false" outlineLevel="0" collapsed="false">
      <c r="A88" s="24"/>
      <c r="B88" s="23"/>
      <c r="C88" s="16" t="str">
        <f aca="false">IF(B88="","",IFERROR(INDEX(Captaciones!$C$5:$C$304,MATCH(B88,Captaciones!$A$5:$A$304,0)),"Ref. no encontrada"))</f>
        <v/>
      </c>
      <c r="D88" s="23"/>
      <c r="E88" s="25"/>
      <c r="F88" s="27" t="str">
        <f aca="false">IF(OR(B88="",E88=""),"",IFERROR(E88/INDEX(Captaciones!$L$5:$L$304,MATCH(B88,Captaciones!$A$5:$A$304,0)),""))</f>
        <v/>
      </c>
      <c r="G88" s="23"/>
      <c r="H88" s="23"/>
      <c r="I88" s="24"/>
      <c r="J88" s="23"/>
    </row>
    <row r="89" customFormat="false" ht="15" hidden="false" customHeight="false" outlineLevel="0" collapsed="false">
      <c r="A89" s="24"/>
      <c r="B89" s="23"/>
      <c r="C89" s="16" t="str">
        <f aca="false">IF(B89="","",IFERROR(INDEX(Captaciones!$C$5:$C$304,MATCH(B89,Captaciones!$A$5:$A$304,0)),"Ref. no encontrada"))</f>
        <v/>
      </c>
      <c r="D89" s="23"/>
      <c r="E89" s="25"/>
      <c r="F89" s="27" t="str">
        <f aca="false">IF(OR(B89="",E89=""),"",IFERROR(E89/INDEX(Captaciones!$L$5:$L$304,MATCH(B89,Captaciones!$A$5:$A$304,0)),""))</f>
        <v/>
      </c>
      <c r="G89" s="23"/>
      <c r="H89" s="23"/>
      <c r="I89" s="24"/>
      <c r="J89" s="23"/>
    </row>
    <row r="90" customFormat="false" ht="15" hidden="false" customHeight="false" outlineLevel="0" collapsed="false">
      <c r="A90" s="24"/>
      <c r="B90" s="23"/>
      <c r="C90" s="16" t="str">
        <f aca="false">IF(B90="","",IFERROR(INDEX(Captaciones!$C$5:$C$304,MATCH(B90,Captaciones!$A$5:$A$304,0)),"Ref. no encontrada"))</f>
        <v/>
      </c>
      <c r="D90" s="23"/>
      <c r="E90" s="25"/>
      <c r="F90" s="27" t="str">
        <f aca="false">IF(OR(B90="",E90=""),"",IFERROR(E90/INDEX(Captaciones!$L$5:$L$304,MATCH(B90,Captaciones!$A$5:$A$304,0)),""))</f>
        <v/>
      </c>
      <c r="G90" s="23"/>
      <c r="H90" s="23"/>
      <c r="I90" s="24"/>
      <c r="J90" s="23"/>
    </row>
    <row r="91" customFormat="false" ht="15" hidden="false" customHeight="false" outlineLevel="0" collapsed="false">
      <c r="A91" s="24"/>
      <c r="B91" s="23"/>
      <c r="C91" s="16" t="str">
        <f aca="false">IF(B91="","",IFERROR(INDEX(Captaciones!$C$5:$C$304,MATCH(B91,Captaciones!$A$5:$A$304,0)),"Ref. no encontrada"))</f>
        <v/>
      </c>
      <c r="D91" s="23"/>
      <c r="E91" s="25"/>
      <c r="F91" s="27" t="str">
        <f aca="false">IF(OR(B91="",E91=""),"",IFERROR(E91/INDEX(Captaciones!$L$5:$L$304,MATCH(B91,Captaciones!$A$5:$A$304,0)),""))</f>
        <v/>
      </c>
      <c r="G91" s="23"/>
      <c r="H91" s="23"/>
      <c r="I91" s="24"/>
      <c r="J91" s="23"/>
    </row>
    <row r="92" customFormat="false" ht="15" hidden="false" customHeight="false" outlineLevel="0" collapsed="false">
      <c r="A92" s="24"/>
      <c r="B92" s="23"/>
      <c r="C92" s="16" t="str">
        <f aca="false">IF(B92="","",IFERROR(INDEX(Captaciones!$C$5:$C$304,MATCH(B92,Captaciones!$A$5:$A$304,0)),"Ref. no encontrada"))</f>
        <v/>
      </c>
      <c r="D92" s="23"/>
      <c r="E92" s="25"/>
      <c r="F92" s="27" t="str">
        <f aca="false">IF(OR(B92="",E92=""),"",IFERROR(E92/INDEX(Captaciones!$L$5:$L$304,MATCH(B92,Captaciones!$A$5:$A$304,0)),""))</f>
        <v/>
      </c>
      <c r="G92" s="23"/>
      <c r="H92" s="23"/>
      <c r="I92" s="24"/>
      <c r="J92" s="23"/>
    </row>
    <row r="93" customFormat="false" ht="15" hidden="false" customHeight="false" outlineLevel="0" collapsed="false">
      <c r="A93" s="24"/>
      <c r="B93" s="23"/>
      <c r="C93" s="16" t="str">
        <f aca="false">IF(B93="","",IFERROR(INDEX(Captaciones!$C$5:$C$304,MATCH(B93,Captaciones!$A$5:$A$304,0)),"Ref. no encontrada"))</f>
        <v/>
      </c>
      <c r="D93" s="23"/>
      <c r="E93" s="25"/>
      <c r="F93" s="27" t="str">
        <f aca="false">IF(OR(B93="",E93=""),"",IFERROR(E93/INDEX(Captaciones!$L$5:$L$304,MATCH(B93,Captaciones!$A$5:$A$304,0)),""))</f>
        <v/>
      </c>
      <c r="G93" s="23"/>
      <c r="H93" s="23"/>
      <c r="I93" s="24"/>
      <c r="J93" s="23"/>
    </row>
    <row r="94" customFormat="false" ht="15" hidden="false" customHeight="false" outlineLevel="0" collapsed="false">
      <c r="A94" s="24"/>
      <c r="B94" s="23"/>
      <c r="C94" s="16" t="str">
        <f aca="false">IF(B94="","",IFERROR(INDEX(Captaciones!$C$5:$C$304,MATCH(B94,Captaciones!$A$5:$A$304,0)),"Ref. no encontrada"))</f>
        <v/>
      </c>
      <c r="D94" s="23"/>
      <c r="E94" s="25"/>
      <c r="F94" s="27" t="str">
        <f aca="false">IF(OR(B94="",E94=""),"",IFERROR(E94/INDEX(Captaciones!$L$5:$L$304,MATCH(B94,Captaciones!$A$5:$A$304,0)),""))</f>
        <v/>
      </c>
      <c r="G94" s="23"/>
      <c r="H94" s="23"/>
      <c r="I94" s="24"/>
      <c r="J94" s="23"/>
    </row>
    <row r="95" customFormat="false" ht="15" hidden="false" customHeight="false" outlineLevel="0" collapsed="false">
      <c r="A95" s="24"/>
      <c r="B95" s="23"/>
      <c r="C95" s="16" t="str">
        <f aca="false">IF(B95="","",IFERROR(INDEX(Captaciones!$C$5:$C$304,MATCH(B95,Captaciones!$A$5:$A$304,0)),"Ref. no encontrada"))</f>
        <v/>
      </c>
      <c r="D95" s="23"/>
      <c r="E95" s="25"/>
      <c r="F95" s="27" t="str">
        <f aca="false">IF(OR(B95="",E95=""),"",IFERROR(E95/INDEX(Captaciones!$L$5:$L$304,MATCH(B95,Captaciones!$A$5:$A$304,0)),""))</f>
        <v/>
      </c>
      <c r="G95" s="23"/>
      <c r="H95" s="23"/>
      <c r="I95" s="24"/>
      <c r="J95" s="23"/>
    </row>
    <row r="96" customFormat="false" ht="15" hidden="false" customHeight="false" outlineLevel="0" collapsed="false">
      <c r="A96" s="24"/>
      <c r="B96" s="23"/>
      <c r="C96" s="16" t="str">
        <f aca="false">IF(B96="","",IFERROR(INDEX(Captaciones!$C$5:$C$304,MATCH(B96,Captaciones!$A$5:$A$304,0)),"Ref. no encontrada"))</f>
        <v/>
      </c>
      <c r="D96" s="23"/>
      <c r="E96" s="25"/>
      <c r="F96" s="27" t="str">
        <f aca="false">IF(OR(B96="",E96=""),"",IFERROR(E96/INDEX(Captaciones!$L$5:$L$304,MATCH(B96,Captaciones!$A$5:$A$304,0)),""))</f>
        <v/>
      </c>
      <c r="G96" s="23"/>
      <c r="H96" s="23"/>
      <c r="I96" s="24"/>
      <c r="J96" s="23"/>
    </row>
    <row r="97" customFormat="false" ht="15" hidden="false" customHeight="false" outlineLevel="0" collapsed="false">
      <c r="A97" s="24"/>
      <c r="B97" s="23"/>
      <c r="C97" s="16" t="str">
        <f aca="false">IF(B97="","",IFERROR(INDEX(Captaciones!$C$5:$C$304,MATCH(B97,Captaciones!$A$5:$A$304,0)),"Ref. no encontrada"))</f>
        <v/>
      </c>
      <c r="D97" s="23"/>
      <c r="E97" s="25"/>
      <c r="F97" s="27" t="str">
        <f aca="false">IF(OR(B97="",E97=""),"",IFERROR(E97/INDEX(Captaciones!$L$5:$L$304,MATCH(B97,Captaciones!$A$5:$A$304,0)),""))</f>
        <v/>
      </c>
      <c r="G97" s="23"/>
      <c r="H97" s="23"/>
      <c r="I97" s="24"/>
      <c r="J97" s="23"/>
    </row>
    <row r="98" customFormat="false" ht="15" hidden="false" customHeight="false" outlineLevel="0" collapsed="false">
      <c r="A98" s="24"/>
      <c r="B98" s="23"/>
      <c r="C98" s="16" t="str">
        <f aca="false">IF(B98="","",IFERROR(INDEX(Captaciones!$C$5:$C$304,MATCH(B98,Captaciones!$A$5:$A$304,0)),"Ref. no encontrada"))</f>
        <v/>
      </c>
      <c r="D98" s="23"/>
      <c r="E98" s="25"/>
      <c r="F98" s="27" t="str">
        <f aca="false">IF(OR(B98="",E98=""),"",IFERROR(E98/INDEX(Captaciones!$L$5:$L$304,MATCH(B98,Captaciones!$A$5:$A$304,0)),""))</f>
        <v/>
      </c>
      <c r="G98" s="23"/>
      <c r="H98" s="23"/>
      <c r="I98" s="24"/>
      <c r="J98" s="23"/>
    </row>
    <row r="99" customFormat="false" ht="15" hidden="false" customHeight="false" outlineLevel="0" collapsed="false">
      <c r="A99" s="24"/>
      <c r="B99" s="23"/>
      <c r="C99" s="16" t="str">
        <f aca="false">IF(B99="","",IFERROR(INDEX(Captaciones!$C$5:$C$304,MATCH(B99,Captaciones!$A$5:$A$304,0)),"Ref. no encontrada"))</f>
        <v/>
      </c>
      <c r="D99" s="23"/>
      <c r="E99" s="25"/>
      <c r="F99" s="27" t="str">
        <f aca="false">IF(OR(B99="",E99=""),"",IFERROR(E99/INDEX(Captaciones!$L$5:$L$304,MATCH(B99,Captaciones!$A$5:$A$304,0)),""))</f>
        <v/>
      </c>
      <c r="G99" s="23"/>
      <c r="H99" s="23"/>
      <c r="I99" s="24"/>
      <c r="J99" s="23"/>
    </row>
    <row r="100" customFormat="false" ht="15" hidden="false" customHeight="false" outlineLevel="0" collapsed="false">
      <c r="A100" s="24"/>
      <c r="B100" s="23"/>
      <c r="C100" s="16" t="str">
        <f aca="false">IF(B100="","",IFERROR(INDEX(Captaciones!$C$5:$C$304,MATCH(B100,Captaciones!$A$5:$A$304,0)),"Ref. no encontrada"))</f>
        <v/>
      </c>
      <c r="D100" s="23"/>
      <c r="E100" s="25"/>
      <c r="F100" s="27" t="str">
        <f aca="false">IF(OR(B100="",E100=""),"",IFERROR(E100/INDEX(Captaciones!$L$5:$L$304,MATCH(B100,Captaciones!$A$5:$A$304,0)),""))</f>
        <v/>
      </c>
      <c r="G100" s="23"/>
      <c r="H100" s="23"/>
      <c r="I100" s="24"/>
      <c r="J100" s="23"/>
    </row>
    <row r="101" customFormat="false" ht="15" hidden="false" customHeight="false" outlineLevel="0" collapsed="false">
      <c r="A101" s="24"/>
      <c r="B101" s="23"/>
      <c r="C101" s="16" t="str">
        <f aca="false">IF(B101="","",IFERROR(INDEX(Captaciones!$C$5:$C$304,MATCH(B101,Captaciones!$A$5:$A$304,0)),"Ref. no encontrada"))</f>
        <v/>
      </c>
      <c r="D101" s="23"/>
      <c r="E101" s="25"/>
      <c r="F101" s="27" t="str">
        <f aca="false">IF(OR(B101="",E101=""),"",IFERROR(E101/INDEX(Captaciones!$L$5:$L$304,MATCH(B101,Captaciones!$A$5:$A$304,0)),""))</f>
        <v/>
      </c>
      <c r="G101" s="23"/>
      <c r="H101" s="23"/>
      <c r="I101" s="24"/>
      <c r="J101" s="23"/>
    </row>
    <row r="102" customFormat="false" ht="15" hidden="false" customHeight="false" outlineLevel="0" collapsed="false">
      <c r="A102" s="24"/>
      <c r="B102" s="23"/>
      <c r="C102" s="16" t="str">
        <f aca="false">IF(B102="","",IFERROR(INDEX(Captaciones!$C$5:$C$304,MATCH(B102,Captaciones!$A$5:$A$304,0)),"Ref. no encontrada"))</f>
        <v/>
      </c>
      <c r="D102" s="23"/>
      <c r="E102" s="25"/>
      <c r="F102" s="27" t="str">
        <f aca="false">IF(OR(B102="",E102=""),"",IFERROR(E102/INDEX(Captaciones!$L$5:$L$304,MATCH(B102,Captaciones!$A$5:$A$304,0)),""))</f>
        <v/>
      </c>
      <c r="G102" s="23"/>
      <c r="H102" s="23"/>
      <c r="I102" s="24"/>
      <c r="J102" s="23"/>
    </row>
    <row r="103" customFormat="false" ht="15" hidden="false" customHeight="false" outlineLevel="0" collapsed="false">
      <c r="A103" s="24"/>
      <c r="B103" s="23"/>
      <c r="C103" s="16" t="str">
        <f aca="false">IF(B103="","",IFERROR(INDEX(Captaciones!$C$5:$C$304,MATCH(B103,Captaciones!$A$5:$A$304,0)),"Ref. no encontrada"))</f>
        <v/>
      </c>
      <c r="D103" s="23"/>
      <c r="E103" s="25"/>
      <c r="F103" s="27" t="str">
        <f aca="false">IF(OR(B103="",E103=""),"",IFERROR(E103/INDEX(Captaciones!$L$5:$L$304,MATCH(B103,Captaciones!$A$5:$A$304,0)),""))</f>
        <v/>
      </c>
      <c r="G103" s="23"/>
      <c r="H103" s="23"/>
      <c r="I103" s="24"/>
      <c r="J103" s="23"/>
    </row>
    <row r="104" customFormat="false" ht="15" hidden="false" customHeight="false" outlineLevel="0" collapsed="false">
      <c r="A104" s="24"/>
      <c r="B104" s="23"/>
      <c r="C104" s="16" t="str">
        <f aca="false">IF(B104="","",IFERROR(INDEX(Captaciones!$C$5:$C$304,MATCH(B104,Captaciones!$A$5:$A$304,0)),"Ref. no encontrada"))</f>
        <v/>
      </c>
      <c r="D104" s="23"/>
      <c r="E104" s="25"/>
      <c r="F104" s="27" t="str">
        <f aca="false">IF(OR(B104="",E104=""),"",IFERROR(E104/INDEX(Captaciones!$L$5:$L$304,MATCH(B104,Captaciones!$A$5:$A$304,0)),""))</f>
        <v/>
      </c>
      <c r="G104" s="23"/>
      <c r="H104" s="23"/>
      <c r="I104" s="24"/>
      <c r="J104" s="23"/>
    </row>
    <row r="105" customFormat="false" ht="15" hidden="false" customHeight="false" outlineLevel="0" collapsed="false">
      <c r="A105" s="24"/>
      <c r="B105" s="23"/>
      <c r="C105" s="16" t="str">
        <f aca="false">IF(B105="","",IFERROR(INDEX(Captaciones!$C$5:$C$304,MATCH(B105,Captaciones!$A$5:$A$304,0)),"Ref. no encontrada"))</f>
        <v/>
      </c>
      <c r="D105" s="23"/>
      <c r="E105" s="25"/>
      <c r="F105" s="27" t="str">
        <f aca="false">IF(OR(B105="",E105=""),"",IFERROR(E105/INDEX(Captaciones!$L$5:$L$304,MATCH(B105,Captaciones!$A$5:$A$304,0)),""))</f>
        <v/>
      </c>
      <c r="G105" s="23"/>
      <c r="H105" s="23"/>
      <c r="I105" s="24"/>
      <c r="J105" s="23"/>
    </row>
    <row r="106" customFormat="false" ht="15" hidden="false" customHeight="false" outlineLevel="0" collapsed="false">
      <c r="A106" s="24"/>
      <c r="B106" s="23"/>
      <c r="C106" s="16" t="str">
        <f aca="false">IF(B106="","",IFERROR(INDEX(Captaciones!$C$5:$C$304,MATCH(B106,Captaciones!$A$5:$A$304,0)),"Ref. no encontrada"))</f>
        <v/>
      </c>
      <c r="D106" s="23"/>
      <c r="E106" s="25"/>
      <c r="F106" s="27" t="str">
        <f aca="false">IF(OR(B106="",E106=""),"",IFERROR(E106/INDEX(Captaciones!$L$5:$L$304,MATCH(B106,Captaciones!$A$5:$A$304,0)),""))</f>
        <v/>
      </c>
      <c r="G106" s="23"/>
      <c r="H106" s="23"/>
      <c r="I106" s="24"/>
      <c r="J106" s="23"/>
    </row>
    <row r="107" customFormat="false" ht="15" hidden="false" customHeight="false" outlineLevel="0" collapsed="false">
      <c r="A107" s="24"/>
      <c r="B107" s="23"/>
      <c r="C107" s="16" t="str">
        <f aca="false">IF(B107="","",IFERROR(INDEX(Captaciones!$C$5:$C$304,MATCH(B107,Captaciones!$A$5:$A$304,0)),"Ref. no encontrada"))</f>
        <v/>
      </c>
      <c r="D107" s="23"/>
      <c r="E107" s="25"/>
      <c r="F107" s="27" t="str">
        <f aca="false">IF(OR(B107="",E107=""),"",IFERROR(E107/INDEX(Captaciones!$L$5:$L$304,MATCH(B107,Captaciones!$A$5:$A$304,0)),""))</f>
        <v/>
      </c>
      <c r="G107" s="23"/>
      <c r="H107" s="23"/>
      <c r="I107" s="24"/>
      <c r="J107" s="23"/>
    </row>
    <row r="108" customFormat="false" ht="15" hidden="false" customHeight="false" outlineLevel="0" collapsed="false">
      <c r="A108" s="24"/>
      <c r="B108" s="23"/>
      <c r="C108" s="16" t="str">
        <f aca="false">IF(B108="","",IFERROR(INDEX(Captaciones!$C$5:$C$304,MATCH(B108,Captaciones!$A$5:$A$304,0)),"Ref. no encontrada"))</f>
        <v/>
      </c>
      <c r="D108" s="23"/>
      <c r="E108" s="25"/>
      <c r="F108" s="27" t="str">
        <f aca="false">IF(OR(B108="",E108=""),"",IFERROR(E108/INDEX(Captaciones!$L$5:$L$304,MATCH(B108,Captaciones!$A$5:$A$304,0)),""))</f>
        <v/>
      </c>
      <c r="G108" s="23"/>
      <c r="H108" s="23"/>
      <c r="I108" s="24"/>
      <c r="J108" s="23"/>
    </row>
    <row r="109" customFormat="false" ht="15" hidden="false" customHeight="false" outlineLevel="0" collapsed="false">
      <c r="A109" s="24"/>
      <c r="B109" s="23"/>
      <c r="C109" s="16" t="str">
        <f aca="false">IF(B109="","",IFERROR(INDEX(Captaciones!$C$5:$C$304,MATCH(B109,Captaciones!$A$5:$A$304,0)),"Ref. no encontrada"))</f>
        <v/>
      </c>
      <c r="D109" s="23"/>
      <c r="E109" s="25"/>
      <c r="F109" s="27" t="str">
        <f aca="false">IF(OR(B109="",E109=""),"",IFERROR(E109/INDEX(Captaciones!$L$5:$L$304,MATCH(B109,Captaciones!$A$5:$A$304,0)),""))</f>
        <v/>
      </c>
      <c r="G109" s="23"/>
      <c r="H109" s="23"/>
      <c r="I109" s="24"/>
      <c r="J109" s="23"/>
    </row>
    <row r="110" customFormat="false" ht="15" hidden="false" customHeight="false" outlineLevel="0" collapsed="false">
      <c r="A110" s="24"/>
      <c r="B110" s="23"/>
      <c r="C110" s="16" t="str">
        <f aca="false">IF(B110="","",IFERROR(INDEX(Captaciones!$C$5:$C$304,MATCH(B110,Captaciones!$A$5:$A$304,0)),"Ref. no encontrada"))</f>
        <v/>
      </c>
      <c r="D110" s="23"/>
      <c r="E110" s="25"/>
      <c r="F110" s="27" t="str">
        <f aca="false">IF(OR(B110="",E110=""),"",IFERROR(E110/INDEX(Captaciones!$L$5:$L$304,MATCH(B110,Captaciones!$A$5:$A$304,0)),""))</f>
        <v/>
      </c>
      <c r="G110" s="23"/>
      <c r="H110" s="23"/>
      <c r="I110" s="24"/>
      <c r="J110" s="23"/>
    </row>
    <row r="111" customFormat="false" ht="15" hidden="false" customHeight="false" outlineLevel="0" collapsed="false">
      <c r="A111" s="24"/>
      <c r="B111" s="23"/>
      <c r="C111" s="16" t="str">
        <f aca="false">IF(B111="","",IFERROR(INDEX(Captaciones!$C$5:$C$304,MATCH(B111,Captaciones!$A$5:$A$304,0)),"Ref. no encontrada"))</f>
        <v/>
      </c>
      <c r="D111" s="23"/>
      <c r="E111" s="25"/>
      <c r="F111" s="27" t="str">
        <f aca="false">IF(OR(B111="",E111=""),"",IFERROR(E111/INDEX(Captaciones!$L$5:$L$304,MATCH(B111,Captaciones!$A$5:$A$304,0)),""))</f>
        <v/>
      </c>
      <c r="G111" s="23"/>
      <c r="H111" s="23"/>
      <c r="I111" s="24"/>
      <c r="J111" s="23"/>
    </row>
    <row r="112" customFormat="false" ht="15" hidden="false" customHeight="false" outlineLevel="0" collapsed="false">
      <c r="A112" s="24"/>
      <c r="B112" s="23"/>
      <c r="C112" s="16" t="str">
        <f aca="false">IF(B112="","",IFERROR(INDEX(Captaciones!$C$5:$C$304,MATCH(B112,Captaciones!$A$5:$A$304,0)),"Ref. no encontrada"))</f>
        <v/>
      </c>
      <c r="D112" s="23"/>
      <c r="E112" s="25"/>
      <c r="F112" s="27" t="str">
        <f aca="false">IF(OR(B112="",E112=""),"",IFERROR(E112/INDEX(Captaciones!$L$5:$L$304,MATCH(B112,Captaciones!$A$5:$A$304,0)),""))</f>
        <v/>
      </c>
      <c r="G112" s="23"/>
      <c r="H112" s="23"/>
      <c r="I112" s="24"/>
      <c r="J112" s="23"/>
    </row>
    <row r="113" customFormat="false" ht="15" hidden="false" customHeight="false" outlineLevel="0" collapsed="false">
      <c r="A113" s="24"/>
      <c r="B113" s="23"/>
      <c r="C113" s="16" t="str">
        <f aca="false">IF(B113="","",IFERROR(INDEX(Captaciones!$C$5:$C$304,MATCH(B113,Captaciones!$A$5:$A$304,0)),"Ref. no encontrada"))</f>
        <v/>
      </c>
      <c r="D113" s="23"/>
      <c r="E113" s="25"/>
      <c r="F113" s="27" t="str">
        <f aca="false">IF(OR(B113="",E113=""),"",IFERROR(E113/INDEX(Captaciones!$L$5:$L$304,MATCH(B113,Captaciones!$A$5:$A$304,0)),""))</f>
        <v/>
      </c>
      <c r="G113" s="23"/>
      <c r="H113" s="23"/>
      <c r="I113" s="24"/>
      <c r="J113" s="23"/>
    </row>
    <row r="114" customFormat="false" ht="15" hidden="false" customHeight="false" outlineLevel="0" collapsed="false">
      <c r="A114" s="24"/>
      <c r="B114" s="23"/>
      <c r="C114" s="16" t="str">
        <f aca="false">IF(B114="","",IFERROR(INDEX(Captaciones!$C$5:$C$304,MATCH(B114,Captaciones!$A$5:$A$304,0)),"Ref. no encontrada"))</f>
        <v/>
      </c>
      <c r="D114" s="23"/>
      <c r="E114" s="25"/>
      <c r="F114" s="27" t="str">
        <f aca="false">IF(OR(B114="",E114=""),"",IFERROR(E114/INDEX(Captaciones!$L$5:$L$304,MATCH(B114,Captaciones!$A$5:$A$304,0)),""))</f>
        <v/>
      </c>
      <c r="G114" s="23"/>
      <c r="H114" s="23"/>
      <c r="I114" s="24"/>
      <c r="J114" s="23"/>
    </row>
    <row r="115" customFormat="false" ht="15" hidden="false" customHeight="false" outlineLevel="0" collapsed="false">
      <c r="A115" s="24"/>
      <c r="B115" s="23"/>
      <c r="C115" s="16" t="str">
        <f aca="false">IF(B115="","",IFERROR(INDEX(Captaciones!$C$5:$C$304,MATCH(B115,Captaciones!$A$5:$A$304,0)),"Ref. no encontrada"))</f>
        <v/>
      </c>
      <c r="D115" s="23"/>
      <c r="E115" s="25"/>
      <c r="F115" s="27" t="str">
        <f aca="false">IF(OR(B115="",E115=""),"",IFERROR(E115/INDEX(Captaciones!$L$5:$L$304,MATCH(B115,Captaciones!$A$5:$A$304,0)),""))</f>
        <v/>
      </c>
      <c r="G115" s="23"/>
      <c r="H115" s="23"/>
      <c r="I115" s="24"/>
      <c r="J115" s="23"/>
    </row>
    <row r="116" customFormat="false" ht="15" hidden="false" customHeight="false" outlineLevel="0" collapsed="false">
      <c r="A116" s="24"/>
      <c r="B116" s="23"/>
      <c r="C116" s="16" t="str">
        <f aca="false">IF(B116="","",IFERROR(INDEX(Captaciones!$C$5:$C$304,MATCH(B116,Captaciones!$A$5:$A$304,0)),"Ref. no encontrada"))</f>
        <v/>
      </c>
      <c r="D116" s="23"/>
      <c r="E116" s="25"/>
      <c r="F116" s="27" t="str">
        <f aca="false">IF(OR(B116="",E116=""),"",IFERROR(E116/INDEX(Captaciones!$L$5:$L$304,MATCH(B116,Captaciones!$A$5:$A$304,0)),""))</f>
        <v/>
      </c>
      <c r="G116" s="23"/>
      <c r="H116" s="23"/>
      <c r="I116" s="24"/>
      <c r="J116" s="23"/>
    </row>
    <row r="117" customFormat="false" ht="15" hidden="false" customHeight="false" outlineLevel="0" collapsed="false">
      <c r="A117" s="24"/>
      <c r="B117" s="23"/>
      <c r="C117" s="16" t="str">
        <f aca="false">IF(B117="","",IFERROR(INDEX(Captaciones!$C$5:$C$304,MATCH(B117,Captaciones!$A$5:$A$304,0)),"Ref. no encontrada"))</f>
        <v/>
      </c>
      <c r="D117" s="23"/>
      <c r="E117" s="25"/>
      <c r="F117" s="27" t="str">
        <f aca="false">IF(OR(B117="",E117=""),"",IFERROR(E117/INDEX(Captaciones!$L$5:$L$304,MATCH(B117,Captaciones!$A$5:$A$304,0)),""))</f>
        <v/>
      </c>
      <c r="G117" s="23"/>
      <c r="H117" s="23"/>
      <c r="I117" s="24"/>
      <c r="J117" s="23"/>
    </row>
    <row r="118" customFormat="false" ht="15" hidden="false" customHeight="false" outlineLevel="0" collapsed="false">
      <c r="A118" s="24"/>
      <c r="B118" s="23"/>
      <c r="C118" s="16" t="str">
        <f aca="false">IF(B118="","",IFERROR(INDEX(Captaciones!$C$5:$C$304,MATCH(B118,Captaciones!$A$5:$A$304,0)),"Ref. no encontrada"))</f>
        <v/>
      </c>
      <c r="D118" s="23"/>
      <c r="E118" s="25"/>
      <c r="F118" s="27" t="str">
        <f aca="false">IF(OR(B118="",E118=""),"",IFERROR(E118/INDEX(Captaciones!$L$5:$L$304,MATCH(B118,Captaciones!$A$5:$A$304,0)),""))</f>
        <v/>
      </c>
      <c r="G118" s="23"/>
      <c r="H118" s="23"/>
      <c r="I118" s="24"/>
      <c r="J118" s="23"/>
    </row>
    <row r="119" customFormat="false" ht="15" hidden="false" customHeight="false" outlineLevel="0" collapsed="false">
      <c r="A119" s="24"/>
      <c r="B119" s="23"/>
      <c r="C119" s="16" t="str">
        <f aca="false">IF(B119="","",IFERROR(INDEX(Captaciones!$C$5:$C$304,MATCH(B119,Captaciones!$A$5:$A$304,0)),"Ref. no encontrada"))</f>
        <v/>
      </c>
      <c r="D119" s="23"/>
      <c r="E119" s="25"/>
      <c r="F119" s="27" t="str">
        <f aca="false">IF(OR(B119="",E119=""),"",IFERROR(E119/INDEX(Captaciones!$L$5:$L$304,MATCH(B119,Captaciones!$A$5:$A$304,0)),""))</f>
        <v/>
      </c>
      <c r="G119" s="23"/>
      <c r="H119" s="23"/>
      <c r="I119" s="24"/>
      <c r="J119" s="23"/>
    </row>
    <row r="120" customFormat="false" ht="15" hidden="false" customHeight="false" outlineLevel="0" collapsed="false">
      <c r="A120" s="24"/>
      <c r="B120" s="23"/>
      <c r="C120" s="16" t="str">
        <f aca="false">IF(B120="","",IFERROR(INDEX(Captaciones!$C$5:$C$304,MATCH(B120,Captaciones!$A$5:$A$304,0)),"Ref. no encontrada"))</f>
        <v/>
      </c>
      <c r="D120" s="23"/>
      <c r="E120" s="25"/>
      <c r="F120" s="27" t="str">
        <f aca="false">IF(OR(B120="",E120=""),"",IFERROR(E120/INDEX(Captaciones!$L$5:$L$304,MATCH(B120,Captaciones!$A$5:$A$304,0)),""))</f>
        <v/>
      </c>
      <c r="G120" s="23"/>
      <c r="H120" s="23"/>
      <c r="I120" s="24"/>
      <c r="J120" s="23"/>
    </row>
    <row r="121" customFormat="false" ht="15" hidden="false" customHeight="false" outlineLevel="0" collapsed="false">
      <c r="A121" s="24"/>
      <c r="B121" s="23"/>
      <c r="C121" s="16" t="str">
        <f aca="false">IF(B121="","",IFERROR(INDEX(Captaciones!$C$5:$C$304,MATCH(B121,Captaciones!$A$5:$A$304,0)),"Ref. no encontrada"))</f>
        <v/>
      </c>
      <c r="D121" s="23"/>
      <c r="E121" s="25"/>
      <c r="F121" s="27" t="str">
        <f aca="false">IF(OR(B121="",E121=""),"",IFERROR(E121/INDEX(Captaciones!$L$5:$L$304,MATCH(B121,Captaciones!$A$5:$A$304,0)),""))</f>
        <v/>
      </c>
      <c r="G121" s="23"/>
      <c r="H121" s="23"/>
      <c r="I121" s="24"/>
      <c r="J121" s="23"/>
    </row>
    <row r="122" customFormat="false" ht="15" hidden="false" customHeight="false" outlineLevel="0" collapsed="false">
      <c r="A122" s="24"/>
      <c r="B122" s="23"/>
      <c r="C122" s="16" t="str">
        <f aca="false">IF(B122="","",IFERROR(INDEX(Captaciones!$C$5:$C$304,MATCH(B122,Captaciones!$A$5:$A$304,0)),"Ref. no encontrada"))</f>
        <v/>
      </c>
      <c r="D122" s="23"/>
      <c r="E122" s="25"/>
      <c r="F122" s="27" t="str">
        <f aca="false">IF(OR(B122="",E122=""),"",IFERROR(E122/INDEX(Captaciones!$L$5:$L$304,MATCH(B122,Captaciones!$A$5:$A$304,0)),""))</f>
        <v/>
      </c>
      <c r="G122" s="23"/>
      <c r="H122" s="23"/>
      <c r="I122" s="24"/>
      <c r="J122" s="23"/>
    </row>
    <row r="123" customFormat="false" ht="15" hidden="false" customHeight="false" outlineLevel="0" collapsed="false">
      <c r="A123" s="24"/>
      <c r="B123" s="23"/>
      <c r="C123" s="16" t="str">
        <f aca="false">IF(B123="","",IFERROR(INDEX(Captaciones!$C$5:$C$304,MATCH(B123,Captaciones!$A$5:$A$304,0)),"Ref. no encontrada"))</f>
        <v/>
      </c>
      <c r="D123" s="23"/>
      <c r="E123" s="25"/>
      <c r="F123" s="27" t="str">
        <f aca="false">IF(OR(B123="",E123=""),"",IFERROR(E123/INDEX(Captaciones!$L$5:$L$304,MATCH(B123,Captaciones!$A$5:$A$304,0)),""))</f>
        <v/>
      </c>
      <c r="G123" s="23"/>
      <c r="H123" s="23"/>
      <c r="I123" s="24"/>
      <c r="J123" s="23"/>
    </row>
    <row r="124" customFormat="false" ht="15" hidden="false" customHeight="false" outlineLevel="0" collapsed="false">
      <c r="A124" s="24"/>
      <c r="B124" s="23"/>
      <c r="C124" s="16" t="str">
        <f aca="false">IF(B124="","",IFERROR(INDEX(Captaciones!$C$5:$C$304,MATCH(B124,Captaciones!$A$5:$A$304,0)),"Ref. no encontrada"))</f>
        <v/>
      </c>
      <c r="D124" s="23"/>
      <c r="E124" s="25"/>
      <c r="F124" s="27" t="str">
        <f aca="false">IF(OR(B124="",E124=""),"",IFERROR(E124/INDEX(Captaciones!$L$5:$L$304,MATCH(B124,Captaciones!$A$5:$A$304,0)),""))</f>
        <v/>
      </c>
      <c r="G124" s="23"/>
      <c r="H124" s="23"/>
      <c r="I124" s="24"/>
      <c r="J124" s="23"/>
    </row>
    <row r="125" customFormat="false" ht="15" hidden="false" customHeight="false" outlineLevel="0" collapsed="false">
      <c r="A125" s="24"/>
      <c r="B125" s="23"/>
      <c r="C125" s="16" t="str">
        <f aca="false">IF(B125="","",IFERROR(INDEX(Captaciones!$C$5:$C$304,MATCH(B125,Captaciones!$A$5:$A$304,0)),"Ref. no encontrada"))</f>
        <v/>
      </c>
      <c r="D125" s="23"/>
      <c r="E125" s="25"/>
      <c r="F125" s="27" t="str">
        <f aca="false">IF(OR(B125="",E125=""),"",IFERROR(E125/INDEX(Captaciones!$L$5:$L$304,MATCH(B125,Captaciones!$A$5:$A$304,0)),""))</f>
        <v/>
      </c>
      <c r="G125" s="23"/>
      <c r="H125" s="23"/>
      <c r="I125" s="24"/>
      <c r="J125" s="23"/>
    </row>
    <row r="126" customFormat="false" ht="15" hidden="false" customHeight="false" outlineLevel="0" collapsed="false">
      <c r="A126" s="24"/>
      <c r="B126" s="23"/>
      <c r="C126" s="16" t="str">
        <f aca="false">IF(B126="","",IFERROR(INDEX(Captaciones!$C$5:$C$304,MATCH(B126,Captaciones!$A$5:$A$304,0)),"Ref. no encontrada"))</f>
        <v/>
      </c>
      <c r="D126" s="23"/>
      <c r="E126" s="25"/>
      <c r="F126" s="27" t="str">
        <f aca="false">IF(OR(B126="",E126=""),"",IFERROR(E126/INDEX(Captaciones!$L$5:$L$304,MATCH(B126,Captaciones!$A$5:$A$304,0)),""))</f>
        <v/>
      </c>
      <c r="G126" s="23"/>
      <c r="H126" s="23"/>
      <c r="I126" s="24"/>
      <c r="J126" s="23"/>
    </row>
    <row r="127" customFormat="false" ht="15" hidden="false" customHeight="false" outlineLevel="0" collapsed="false">
      <c r="A127" s="24"/>
      <c r="B127" s="23"/>
      <c r="C127" s="16" t="str">
        <f aca="false">IF(B127="","",IFERROR(INDEX(Captaciones!$C$5:$C$304,MATCH(B127,Captaciones!$A$5:$A$304,0)),"Ref. no encontrada"))</f>
        <v/>
      </c>
      <c r="D127" s="23"/>
      <c r="E127" s="25"/>
      <c r="F127" s="27" t="str">
        <f aca="false">IF(OR(B127="",E127=""),"",IFERROR(E127/INDEX(Captaciones!$L$5:$L$304,MATCH(B127,Captaciones!$A$5:$A$304,0)),""))</f>
        <v/>
      </c>
      <c r="G127" s="23"/>
      <c r="H127" s="23"/>
      <c r="I127" s="24"/>
      <c r="J127" s="23"/>
    </row>
    <row r="128" customFormat="false" ht="15" hidden="false" customHeight="false" outlineLevel="0" collapsed="false">
      <c r="A128" s="24"/>
      <c r="B128" s="23"/>
      <c r="C128" s="16" t="str">
        <f aca="false">IF(B128="","",IFERROR(INDEX(Captaciones!$C$5:$C$304,MATCH(B128,Captaciones!$A$5:$A$304,0)),"Ref. no encontrada"))</f>
        <v/>
      </c>
      <c r="D128" s="23"/>
      <c r="E128" s="25"/>
      <c r="F128" s="27" t="str">
        <f aca="false">IF(OR(B128="",E128=""),"",IFERROR(E128/INDEX(Captaciones!$L$5:$L$304,MATCH(B128,Captaciones!$A$5:$A$304,0)),""))</f>
        <v/>
      </c>
      <c r="G128" s="23"/>
      <c r="H128" s="23"/>
      <c r="I128" s="24"/>
      <c r="J128" s="23"/>
    </row>
    <row r="129" customFormat="false" ht="15" hidden="false" customHeight="false" outlineLevel="0" collapsed="false">
      <c r="A129" s="24"/>
      <c r="B129" s="23"/>
      <c r="C129" s="16" t="str">
        <f aca="false">IF(B129="","",IFERROR(INDEX(Captaciones!$C$5:$C$304,MATCH(B129,Captaciones!$A$5:$A$304,0)),"Ref. no encontrada"))</f>
        <v/>
      </c>
      <c r="D129" s="23"/>
      <c r="E129" s="25"/>
      <c r="F129" s="27" t="str">
        <f aca="false">IF(OR(B129="",E129=""),"",IFERROR(E129/INDEX(Captaciones!$L$5:$L$304,MATCH(B129,Captaciones!$A$5:$A$304,0)),""))</f>
        <v/>
      </c>
      <c r="G129" s="23"/>
      <c r="H129" s="23"/>
      <c r="I129" s="24"/>
      <c r="J129" s="23"/>
    </row>
    <row r="130" customFormat="false" ht="15" hidden="false" customHeight="false" outlineLevel="0" collapsed="false">
      <c r="A130" s="24"/>
      <c r="B130" s="23"/>
      <c r="C130" s="16" t="str">
        <f aca="false">IF(B130="","",IFERROR(INDEX(Captaciones!$C$5:$C$304,MATCH(B130,Captaciones!$A$5:$A$304,0)),"Ref. no encontrada"))</f>
        <v/>
      </c>
      <c r="D130" s="23"/>
      <c r="E130" s="25"/>
      <c r="F130" s="27" t="str">
        <f aca="false">IF(OR(B130="",E130=""),"",IFERROR(E130/INDEX(Captaciones!$L$5:$L$304,MATCH(B130,Captaciones!$A$5:$A$304,0)),""))</f>
        <v/>
      </c>
      <c r="G130" s="23"/>
      <c r="H130" s="23"/>
      <c r="I130" s="24"/>
      <c r="J130" s="23"/>
    </row>
    <row r="131" customFormat="false" ht="15" hidden="false" customHeight="false" outlineLevel="0" collapsed="false">
      <c r="A131" s="24"/>
      <c r="B131" s="23"/>
      <c r="C131" s="16" t="str">
        <f aca="false">IF(B131="","",IFERROR(INDEX(Captaciones!$C$5:$C$304,MATCH(B131,Captaciones!$A$5:$A$304,0)),"Ref. no encontrada"))</f>
        <v/>
      </c>
      <c r="D131" s="23"/>
      <c r="E131" s="25"/>
      <c r="F131" s="27" t="str">
        <f aca="false">IF(OR(B131="",E131=""),"",IFERROR(E131/INDEX(Captaciones!$L$5:$L$304,MATCH(B131,Captaciones!$A$5:$A$304,0)),""))</f>
        <v/>
      </c>
      <c r="G131" s="23"/>
      <c r="H131" s="23"/>
      <c r="I131" s="24"/>
      <c r="J131" s="23"/>
    </row>
    <row r="132" customFormat="false" ht="15" hidden="false" customHeight="false" outlineLevel="0" collapsed="false">
      <c r="A132" s="24"/>
      <c r="B132" s="23"/>
      <c r="C132" s="16" t="str">
        <f aca="false">IF(B132="","",IFERROR(INDEX(Captaciones!$C$5:$C$304,MATCH(B132,Captaciones!$A$5:$A$304,0)),"Ref. no encontrada"))</f>
        <v/>
      </c>
      <c r="D132" s="23"/>
      <c r="E132" s="25"/>
      <c r="F132" s="27" t="str">
        <f aca="false">IF(OR(B132="",E132=""),"",IFERROR(E132/INDEX(Captaciones!$L$5:$L$304,MATCH(B132,Captaciones!$A$5:$A$304,0)),""))</f>
        <v/>
      </c>
      <c r="G132" s="23"/>
      <c r="H132" s="23"/>
      <c r="I132" s="24"/>
      <c r="J132" s="23"/>
    </row>
    <row r="133" customFormat="false" ht="15" hidden="false" customHeight="false" outlineLevel="0" collapsed="false">
      <c r="A133" s="24"/>
      <c r="B133" s="23"/>
      <c r="C133" s="16" t="str">
        <f aca="false">IF(B133="","",IFERROR(INDEX(Captaciones!$C$5:$C$304,MATCH(B133,Captaciones!$A$5:$A$304,0)),"Ref. no encontrada"))</f>
        <v/>
      </c>
      <c r="D133" s="23"/>
      <c r="E133" s="25"/>
      <c r="F133" s="27" t="str">
        <f aca="false">IF(OR(B133="",E133=""),"",IFERROR(E133/INDEX(Captaciones!$L$5:$L$304,MATCH(B133,Captaciones!$A$5:$A$304,0)),""))</f>
        <v/>
      </c>
      <c r="G133" s="23"/>
      <c r="H133" s="23"/>
      <c r="I133" s="24"/>
      <c r="J133" s="23"/>
    </row>
    <row r="134" customFormat="false" ht="15" hidden="false" customHeight="false" outlineLevel="0" collapsed="false">
      <c r="A134" s="24"/>
      <c r="B134" s="23"/>
      <c r="C134" s="16" t="str">
        <f aca="false">IF(B134="","",IFERROR(INDEX(Captaciones!$C$5:$C$304,MATCH(B134,Captaciones!$A$5:$A$304,0)),"Ref. no encontrada"))</f>
        <v/>
      </c>
      <c r="D134" s="23"/>
      <c r="E134" s="25"/>
      <c r="F134" s="27" t="str">
        <f aca="false">IF(OR(B134="",E134=""),"",IFERROR(E134/INDEX(Captaciones!$L$5:$L$304,MATCH(B134,Captaciones!$A$5:$A$304,0)),""))</f>
        <v/>
      </c>
      <c r="G134" s="23"/>
      <c r="H134" s="23"/>
      <c r="I134" s="24"/>
      <c r="J134" s="23"/>
    </row>
    <row r="135" customFormat="false" ht="15" hidden="false" customHeight="false" outlineLevel="0" collapsed="false">
      <c r="A135" s="24"/>
      <c r="B135" s="23"/>
      <c r="C135" s="16" t="str">
        <f aca="false">IF(B135="","",IFERROR(INDEX(Captaciones!$C$5:$C$304,MATCH(B135,Captaciones!$A$5:$A$304,0)),"Ref. no encontrada"))</f>
        <v/>
      </c>
      <c r="D135" s="23"/>
      <c r="E135" s="25"/>
      <c r="F135" s="27" t="str">
        <f aca="false">IF(OR(B135="",E135=""),"",IFERROR(E135/INDEX(Captaciones!$L$5:$L$304,MATCH(B135,Captaciones!$A$5:$A$304,0)),""))</f>
        <v/>
      </c>
      <c r="G135" s="23"/>
      <c r="H135" s="23"/>
      <c r="I135" s="24"/>
      <c r="J135" s="23"/>
    </row>
    <row r="136" customFormat="false" ht="15" hidden="false" customHeight="false" outlineLevel="0" collapsed="false">
      <c r="A136" s="24"/>
      <c r="B136" s="23"/>
      <c r="C136" s="16" t="str">
        <f aca="false">IF(B136="","",IFERROR(INDEX(Captaciones!$C$5:$C$304,MATCH(B136,Captaciones!$A$5:$A$304,0)),"Ref. no encontrada"))</f>
        <v/>
      </c>
      <c r="D136" s="23"/>
      <c r="E136" s="25"/>
      <c r="F136" s="27" t="str">
        <f aca="false">IF(OR(B136="",E136=""),"",IFERROR(E136/INDEX(Captaciones!$L$5:$L$304,MATCH(B136,Captaciones!$A$5:$A$304,0)),""))</f>
        <v/>
      </c>
      <c r="G136" s="23"/>
      <c r="H136" s="23"/>
      <c r="I136" s="24"/>
      <c r="J136" s="23"/>
    </row>
    <row r="137" customFormat="false" ht="15" hidden="false" customHeight="false" outlineLevel="0" collapsed="false">
      <c r="A137" s="24"/>
      <c r="B137" s="23"/>
      <c r="C137" s="16" t="str">
        <f aca="false">IF(B137="","",IFERROR(INDEX(Captaciones!$C$5:$C$304,MATCH(B137,Captaciones!$A$5:$A$304,0)),"Ref. no encontrada"))</f>
        <v/>
      </c>
      <c r="D137" s="23"/>
      <c r="E137" s="25"/>
      <c r="F137" s="27" t="str">
        <f aca="false">IF(OR(B137="",E137=""),"",IFERROR(E137/INDEX(Captaciones!$L$5:$L$304,MATCH(B137,Captaciones!$A$5:$A$304,0)),""))</f>
        <v/>
      </c>
      <c r="G137" s="23"/>
      <c r="H137" s="23"/>
      <c r="I137" s="24"/>
      <c r="J137" s="23"/>
    </row>
    <row r="138" customFormat="false" ht="15" hidden="false" customHeight="false" outlineLevel="0" collapsed="false">
      <c r="A138" s="24"/>
      <c r="B138" s="23"/>
      <c r="C138" s="16" t="str">
        <f aca="false">IF(B138="","",IFERROR(INDEX(Captaciones!$C$5:$C$304,MATCH(B138,Captaciones!$A$5:$A$304,0)),"Ref. no encontrada"))</f>
        <v/>
      </c>
      <c r="D138" s="23"/>
      <c r="E138" s="25"/>
      <c r="F138" s="27" t="str">
        <f aca="false">IF(OR(B138="",E138=""),"",IFERROR(E138/INDEX(Captaciones!$L$5:$L$304,MATCH(B138,Captaciones!$A$5:$A$304,0)),""))</f>
        <v/>
      </c>
      <c r="G138" s="23"/>
      <c r="H138" s="23"/>
      <c r="I138" s="24"/>
      <c r="J138" s="23"/>
    </row>
    <row r="139" customFormat="false" ht="15" hidden="false" customHeight="false" outlineLevel="0" collapsed="false">
      <c r="A139" s="24"/>
      <c r="B139" s="23"/>
      <c r="C139" s="16" t="str">
        <f aca="false">IF(B139="","",IFERROR(INDEX(Captaciones!$C$5:$C$304,MATCH(B139,Captaciones!$A$5:$A$304,0)),"Ref. no encontrada"))</f>
        <v/>
      </c>
      <c r="D139" s="23"/>
      <c r="E139" s="25"/>
      <c r="F139" s="27" t="str">
        <f aca="false">IF(OR(B139="",E139=""),"",IFERROR(E139/INDEX(Captaciones!$L$5:$L$304,MATCH(B139,Captaciones!$A$5:$A$304,0)),""))</f>
        <v/>
      </c>
      <c r="G139" s="23"/>
      <c r="H139" s="23"/>
      <c r="I139" s="24"/>
      <c r="J139" s="23"/>
    </row>
    <row r="140" customFormat="false" ht="15" hidden="false" customHeight="false" outlineLevel="0" collapsed="false">
      <c r="A140" s="24"/>
      <c r="B140" s="23"/>
      <c r="C140" s="16" t="str">
        <f aca="false">IF(B140="","",IFERROR(INDEX(Captaciones!$C$5:$C$304,MATCH(B140,Captaciones!$A$5:$A$304,0)),"Ref. no encontrada"))</f>
        <v/>
      </c>
      <c r="D140" s="23"/>
      <c r="E140" s="25"/>
      <c r="F140" s="27" t="str">
        <f aca="false">IF(OR(B140="",E140=""),"",IFERROR(E140/INDEX(Captaciones!$L$5:$L$304,MATCH(B140,Captaciones!$A$5:$A$304,0)),""))</f>
        <v/>
      </c>
      <c r="G140" s="23"/>
      <c r="H140" s="23"/>
      <c r="I140" s="24"/>
      <c r="J140" s="23"/>
    </row>
    <row r="141" customFormat="false" ht="15" hidden="false" customHeight="false" outlineLevel="0" collapsed="false">
      <c r="A141" s="24"/>
      <c r="B141" s="23"/>
      <c r="C141" s="16" t="str">
        <f aca="false">IF(B141="","",IFERROR(INDEX(Captaciones!$C$5:$C$304,MATCH(B141,Captaciones!$A$5:$A$304,0)),"Ref. no encontrada"))</f>
        <v/>
      </c>
      <c r="D141" s="23"/>
      <c r="E141" s="25"/>
      <c r="F141" s="27" t="str">
        <f aca="false">IF(OR(B141="",E141=""),"",IFERROR(E141/INDEX(Captaciones!$L$5:$L$304,MATCH(B141,Captaciones!$A$5:$A$304,0)),""))</f>
        <v/>
      </c>
      <c r="G141" s="23"/>
      <c r="H141" s="23"/>
      <c r="I141" s="24"/>
      <c r="J141" s="23"/>
    </row>
    <row r="142" customFormat="false" ht="15" hidden="false" customHeight="false" outlineLevel="0" collapsed="false">
      <c r="A142" s="24"/>
      <c r="B142" s="23"/>
      <c r="C142" s="16" t="str">
        <f aca="false">IF(B142="","",IFERROR(INDEX(Captaciones!$C$5:$C$304,MATCH(B142,Captaciones!$A$5:$A$304,0)),"Ref. no encontrada"))</f>
        <v/>
      </c>
      <c r="D142" s="23"/>
      <c r="E142" s="25"/>
      <c r="F142" s="27" t="str">
        <f aca="false">IF(OR(B142="",E142=""),"",IFERROR(E142/INDEX(Captaciones!$L$5:$L$304,MATCH(B142,Captaciones!$A$5:$A$304,0)),""))</f>
        <v/>
      </c>
      <c r="G142" s="23"/>
      <c r="H142" s="23"/>
      <c r="I142" s="24"/>
      <c r="J142" s="23"/>
    </row>
    <row r="143" customFormat="false" ht="15" hidden="false" customHeight="false" outlineLevel="0" collapsed="false">
      <c r="A143" s="24"/>
      <c r="B143" s="23"/>
      <c r="C143" s="16" t="str">
        <f aca="false">IF(B143="","",IFERROR(INDEX(Captaciones!$C$5:$C$304,MATCH(B143,Captaciones!$A$5:$A$304,0)),"Ref. no encontrada"))</f>
        <v/>
      </c>
      <c r="D143" s="23"/>
      <c r="E143" s="25"/>
      <c r="F143" s="27" t="str">
        <f aca="false">IF(OR(B143="",E143=""),"",IFERROR(E143/INDEX(Captaciones!$L$5:$L$304,MATCH(B143,Captaciones!$A$5:$A$304,0)),""))</f>
        <v/>
      </c>
      <c r="G143" s="23"/>
      <c r="H143" s="23"/>
      <c r="I143" s="24"/>
      <c r="J143" s="23"/>
    </row>
    <row r="144" customFormat="false" ht="15" hidden="false" customHeight="false" outlineLevel="0" collapsed="false">
      <c r="A144" s="24"/>
      <c r="B144" s="23"/>
      <c r="C144" s="16" t="str">
        <f aca="false">IF(B144="","",IFERROR(INDEX(Captaciones!$C$5:$C$304,MATCH(B144,Captaciones!$A$5:$A$304,0)),"Ref. no encontrada"))</f>
        <v/>
      </c>
      <c r="D144" s="23"/>
      <c r="E144" s="25"/>
      <c r="F144" s="27" t="str">
        <f aca="false">IF(OR(B144="",E144=""),"",IFERROR(E144/INDEX(Captaciones!$L$5:$L$304,MATCH(B144,Captaciones!$A$5:$A$304,0)),""))</f>
        <v/>
      </c>
      <c r="G144" s="23"/>
      <c r="H144" s="23"/>
      <c r="I144" s="24"/>
      <c r="J144" s="23"/>
    </row>
    <row r="145" customFormat="false" ht="15" hidden="false" customHeight="false" outlineLevel="0" collapsed="false">
      <c r="A145" s="24"/>
      <c r="B145" s="23"/>
      <c r="C145" s="16" t="str">
        <f aca="false">IF(B145="","",IFERROR(INDEX(Captaciones!$C$5:$C$304,MATCH(B145,Captaciones!$A$5:$A$304,0)),"Ref. no encontrada"))</f>
        <v/>
      </c>
      <c r="D145" s="23"/>
      <c r="E145" s="25"/>
      <c r="F145" s="27" t="str">
        <f aca="false">IF(OR(B145="",E145=""),"",IFERROR(E145/INDEX(Captaciones!$L$5:$L$304,MATCH(B145,Captaciones!$A$5:$A$304,0)),""))</f>
        <v/>
      </c>
      <c r="G145" s="23"/>
      <c r="H145" s="23"/>
      <c r="I145" s="24"/>
      <c r="J145" s="23"/>
    </row>
    <row r="146" customFormat="false" ht="15" hidden="false" customHeight="false" outlineLevel="0" collapsed="false">
      <c r="A146" s="24"/>
      <c r="B146" s="23"/>
      <c r="C146" s="16" t="str">
        <f aca="false">IF(B146="","",IFERROR(INDEX(Captaciones!$C$5:$C$304,MATCH(B146,Captaciones!$A$5:$A$304,0)),"Ref. no encontrada"))</f>
        <v/>
      </c>
      <c r="D146" s="23"/>
      <c r="E146" s="25"/>
      <c r="F146" s="27" t="str">
        <f aca="false">IF(OR(B146="",E146=""),"",IFERROR(E146/INDEX(Captaciones!$L$5:$L$304,MATCH(B146,Captaciones!$A$5:$A$304,0)),""))</f>
        <v/>
      </c>
      <c r="G146" s="23"/>
      <c r="H146" s="23"/>
      <c r="I146" s="24"/>
      <c r="J146" s="23"/>
    </row>
    <row r="147" customFormat="false" ht="15" hidden="false" customHeight="false" outlineLevel="0" collapsed="false">
      <c r="A147" s="24"/>
      <c r="B147" s="23"/>
      <c r="C147" s="16" t="str">
        <f aca="false">IF(B147="","",IFERROR(INDEX(Captaciones!$C$5:$C$304,MATCH(B147,Captaciones!$A$5:$A$304,0)),"Ref. no encontrada"))</f>
        <v/>
      </c>
      <c r="D147" s="23"/>
      <c r="E147" s="25"/>
      <c r="F147" s="27" t="str">
        <f aca="false">IF(OR(B147="",E147=""),"",IFERROR(E147/INDEX(Captaciones!$L$5:$L$304,MATCH(B147,Captaciones!$A$5:$A$304,0)),""))</f>
        <v/>
      </c>
      <c r="G147" s="23"/>
      <c r="H147" s="23"/>
      <c r="I147" s="24"/>
      <c r="J147" s="23"/>
    </row>
    <row r="148" customFormat="false" ht="15" hidden="false" customHeight="false" outlineLevel="0" collapsed="false">
      <c r="A148" s="24"/>
      <c r="B148" s="23"/>
      <c r="C148" s="16" t="str">
        <f aca="false">IF(B148="","",IFERROR(INDEX(Captaciones!$C$5:$C$304,MATCH(B148,Captaciones!$A$5:$A$304,0)),"Ref. no encontrada"))</f>
        <v/>
      </c>
      <c r="D148" s="23"/>
      <c r="E148" s="25"/>
      <c r="F148" s="27" t="str">
        <f aca="false">IF(OR(B148="",E148=""),"",IFERROR(E148/INDEX(Captaciones!$L$5:$L$304,MATCH(B148,Captaciones!$A$5:$A$304,0)),""))</f>
        <v/>
      </c>
      <c r="G148" s="23"/>
      <c r="H148" s="23"/>
      <c r="I148" s="24"/>
      <c r="J148" s="23"/>
    </row>
    <row r="149" customFormat="false" ht="15" hidden="false" customHeight="false" outlineLevel="0" collapsed="false">
      <c r="A149" s="24"/>
      <c r="B149" s="23"/>
      <c r="C149" s="16" t="str">
        <f aca="false">IF(B149="","",IFERROR(INDEX(Captaciones!$C$5:$C$304,MATCH(B149,Captaciones!$A$5:$A$304,0)),"Ref. no encontrada"))</f>
        <v/>
      </c>
      <c r="D149" s="23"/>
      <c r="E149" s="25"/>
      <c r="F149" s="27" t="str">
        <f aca="false">IF(OR(B149="",E149=""),"",IFERROR(E149/INDEX(Captaciones!$L$5:$L$304,MATCH(B149,Captaciones!$A$5:$A$304,0)),""))</f>
        <v/>
      </c>
      <c r="G149" s="23"/>
      <c r="H149" s="23"/>
      <c r="I149" s="24"/>
      <c r="J149" s="23"/>
    </row>
    <row r="150" customFormat="false" ht="15" hidden="false" customHeight="false" outlineLevel="0" collapsed="false">
      <c r="A150" s="24"/>
      <c r="B150" s="23"/>
      <c r="C150" s="16" t="str">
        <f aca="false">IF(B150="","",IFERROR(INDEX(Captaciones!$C$5:$C$304,MATCH(B150,Captaciones!$A$5:$A$304,0)),"Ref. no encontrada"))</f>
        <v/>
      </c>
      <c r="D150" s="23"/>
      <c r="E150" s="25"/>
      <c r="F150" s="27" t="str">
        <f aca="false">IF(OR(B150="",E150=""),"",IFERROR(E150/INDEX(Captaciones!$L$5:$L$304,MATCH(B150,Captaciones!$A$5:$A$304,0)),""))</f>
        <v/>
      </c>
      <c r="G150" s="23"/>
      <c r="H150" s="23"/>
      <c r="I150" s="24"/>
      <c r="J150" s="23"/>
    </row>
    <row r="151" customFormat="false" ht="15" hidden="false" customHeight="false" outlineLevel="0" collapsed="false">
      <c r="A151" s="24"/>
      <c r="B151" s="23"/>
      <c r="C151" s="16" t="str">
        <f aca="false">IF(B151="","",IFERROR(INDEX(Captaciones!$C$5:$C$304,MATCH(B151,Captaciones!$A$5:$A$304,0)),"Ref. no encontrada"))</f>
        <v/>
      </c>
      <c r="D151" s="23"/>
      <c r="E151" s="25"/>
      <c r="F151" s="27" t="str">
        <f aca="false">IF(OR(B151="",E151=""),"",IFERROR(E151/INDEX(Captaciones!$L$5:$L$304,MATCH(B151,Captaciones!$A$5:$A$304,0)),""))</f>
        <v/>
      </c>
      <c r="G151" s="23"/>
      <c r="H151" s="23"/>
      <c r="I151" s="24"/>
      <c r="J151" s="23"/>
    </row>
    <row r="152" customFormat="false" ht="15" hidden="false" customHeight="false" outlineLevel="0" collapsed="false">
      <c r="A152" s="24"/>
      <c r="B152" s="23"/>
      <c r="C152" s="16" t="str">
        <f aca="false">IF(B152="","",IFERROR(INDEX(Captaciones!$C$5:$C$304,MATCH(B152,Captaciones!$A$5:$A$304,0)),"Ref. no encontrada"))</f>
        <v/>
      </c>
      <c r="D152" s="23"/>
      <c r="E152" s="25"/>
      <c r="F152" s="27" t="str">
        <f aca="false">IF(OR(B152="",E152=""),"",IFERROR(E152/INDEX(Captaciones!$L$5:$L$304,MATCH(B152,Captaciones!$A$5:$A$304,0)),""))</f>
        <v/>
      </c>
      <c r="G152" s="23"/>
      <c r="H152" s="23"/>
      <c r="I152" s="24"/>
      <c r="J152" s="23"/>
    </row>
    <row r="153" customFormat="false" ht="15" hidden="false" customHeight="false" outlineLevel="0" collapsed="false">
      <c r="A153" s="24"/>
      <c r="B153" s="23"/>
      <c r="C153" s="16" t="str">
        <f aca="false">IF(B153="","",IFERROR(INDEX(Captaciones!$C$5:$C$304,MATCH(B153,Captaciones!$A$5:$A$304,0)),"Ref. no encontrada"))</f>
        <v/>
      </c>
      <c r="D153" s="23"/>
      <c r="E153" s="25"/>
      <c r="F153" s="27" t="str">
        <f aca="false">IF(OR(B153="",E153=""),"",IFERROR(E153/INDEX(Captaciones!$L$5:$L$304,MATCH(B153,Captaciones!$A$5:$A$304,0)),""))</f>
        <v/>
      </c>
      <c r="G153" s="23"/>
      <c r="H153" s="23"/>
      <c r="I153" s="24"/>
      <c r="J153" s="23"/>
    </row>
    <row r="154" customFormat="false" ht="15" hidden="false" customHeight="false" outlineLevel="0" collapsed="false">
      <c r="A154" s="24"/>
      <c r="B154" s="23"/>
      <c r="C154" s="16" t="str">
        <f aca="false">IF(B154="","",IFERROR(INDEX(Captaciones!$C$5:$C$304,MATCH(B154,Captaciones!$A$5:$A$304,0)),"Ref. no encontrada"))</f>
        <v/>
      </c>
      <c r="D154" s="23"/>
      <c r="E154" s="25"/>
      <c r="F154" s="27" t="str">
        <f aca="false">IF(OR(B154="",E154=""),"",IFERROR(E154/INDEX(Captaciones!$L$5:$L$304,MATCH(B154,Captaciones!$A$5:$A$304,0)),""))</f>
        <v/>
      </c>
      <c r="G154" s="23"/>
      <c r="H154" s="23"/>
      <c r="I154" s="24"/>
      <c r="J154" s="23"/>
    </row>
    <row r="155" customFormat="false" ht="15" hidden="false" customHeight="false" outlineLevel="0" collapsed="false">
      <c r="A155" s="24"/>
      <c r="B155" s="23"/>
      <c r="C155" s="16" t="str">
        <f aca="false">IF(B155="","",IFERROR(INDEX(Captaciones!$C$5:$C$304,MATCH(B155,Captaciones!$A$5:$A$304,0)),"Ref. no encontrada"))</f>
        <v/>
      </c>
      <c r="D155" s="23"/>
      <c r="E155" s="25"/>
      <c r="F155" s="27" t="str">
        <f aca="false">IF(OR(B155="",E155=""),"",IFERROR(E155/INDEX(Captaciones!$L$5:$L$304,MATCH(B155,Captaciones!$A$5:$A$304,0)),""))</f>
        <v/>
      </c>
      <c r="G155" s="23"/>
      <c r="H155" s="23"/>
      <c r="I155" s="24"/>
      <c r="J155" s="23"/>
    </row>
    <row r="156" customFormat="false" ht="15" hidden="false" customHeight="false" outlineLevel="0" collapsed="false">
      <c r="A156" s="24"/>
      <c r="B156" s="23"/>
      <c r="C156" s="16" t="str">
        <f aca="false">IF(B156="","",IFERROR(INDEX(Captaciones!$C$5:$C$304,MATCH(B156,Captaciones!$A$5:$A$304,0)),"Ref. no encontrada"))</f>
        <v/>
      </c>
      <c r="D156" s="23"/>
      <c r="E156" s="25"/>
      <c r="F156" s="27" t="str">
        <f aca="false">IF(OR(B156="",E156=""),"",IFERROR(E156/INDEX(Captaciones!$L$5:$L$304,MATCH(B156,Captaciones!$A$5:$A$304,0)),""))</f>
        <v/>
      </c>
      <c r="G156" s="23"/>
      <c r="H156" s="23"/>
      <c r="I156" s="24"/>
      <c r="J156" s="23"/>
    </row>
    <row r="157" customFormat="false" ht="15" hidden="false" customHeight="false" outlineLevel="0" collapsed="false">
      <c r="A157" s="24"/>
      <c r="B157" s="23"/>
      <c r="C157" s="16" t="str">
        <f aca="false">IF(B157="","",IFERROR(INDEX(Captaciones!$C$5:$C$304,MATCH(B157,Captaciones!$A$5:$A$304,0)),"Ref. no encontrada"))</f>
        <v/>
      </c>
      <c r="D157" s="23"/>
      <c r="E157" s="25"/>
      <c r="F157" s="27" t="str">
        <f aca="false">IF(OR(B157="",E157=""),"",IFERROR(E157/INDEX(Captaciones!$L$5:$L$304,MATCH(B157,Captaciones!$A$5:$A$304,0)),""))</f>
        <v/>
      </c>
      <c r="G157" s="23"/>
      <c r="H157" s="23"/>
      <c r="I157" s="24"/>
      <c r="J157" s="23"/>
    </row>
    <row r="158" customFormat="false" ht="15" hidden="false" customHeight="false" outlineLevel="0" collapsed="false">
      <c r="A158" s="24"/>
      <c r="B158" s="23"/>
      <c r="C158" s="16" t="str">
        <f aca="false">IF(B158="","",IFERROR(INDEX(Captaciones!$C$5:$C$304,MATCH(B158,Captaciones!$A$5:$A$304,0)),"Ref. no encontrada"))</f>
        <v/>
      </c>
      <c r="D158" s="23"/>
      <c r="E158" s="25"/>
      <c r="F158" s="27" t="str">
        <f aca="false">IF(OR(B158="",E158=""),"",IFERROR(E158/INDEX(Captaciones!$L$5:$L$304,MATCH(B158,Captaciones!$A$5:$A$304,0)),""))</f>
        <v/>
      </c>
      <c r="G158" s="23"/>
      <c r="H158" s="23"/>
      <c r="I158" s="24"/>
      <c r="J158" s="23"/>
    </row>
    <row r="159" customFormat="false" ht="15" hidden="false" customHeight="false" outlineLevel="0" collapsed="false">
      <c r="A159" s="24"/>
      <c r="B159" s="23"/>
      <c r="C159" s="16" t="str">
        <f aca="false">IF(B159="","",IFERROR(INDEX(Captaciones!$C$5:$C$304,MATCH(B159,Captaciones!$A$5:$A$304,0)),"Ref. no encontrada"))</f>
        <v/>
      </c>
      <c r="D159" s="23"/>
      <c r="E159" s="25"/>
      <c r="F159" s="27" t="str">
        <f aca="false">IF(OR(B159="",E159=""),"",IFERROR(E159/INDEX(Captaciones!$L$5:$L$304,MATCH(B159,Captaciones!$A$5:$A$304,0)),""))</f>
        <v/>
      </c>
      <c r="G159" s="23"/>
      <c r="H159" s="23"/>
      <c r="I159" s="24"/>
      <c r="J159" s="23"/>
    </row>
    <row r="160" customFormat="false" ht="15" hidden="false" customHeight="false" outlineLevel="0" collapsed="false">
      <c r="A160" s="24"/>
      <c r="B160" s="23"/>
      <c r="C160" s="16" t="str">
        <f aca="false">IF(B160="","",IFERROR(INDEX(Captaciones!$C$5:$C$304,MATCH(B160,Captaciones!$A$5:$A$304,0)),"Ref. no encontrada"))</f>
        <v/>
      </c>
      <c r="D160" s="23"/>
      <c r="E160" s="25"/>
      <c r="F160" s="27" t="str">
        <f aca="false">IF(OR(B160="",E160=""),"",IFERROR(E160/INDEX(Captaciones!$L$5:$L$304,MATCH(B160,Captaciones!$A$5:$A$304,0)),""))</f>
        <v/>
      </c>
      <c r="G160" s="23"/>
      <c r="H160" s="23"/>
      <c r="I160" s="24"/>
      <c r="J160" s="23"/>
    </row>
    <row r="161" customFormat="false" ht="15" hidden="false" customHeight="false" outlineLevel="0" collapsed="false">
      <c r="A161" s="24"/>
      <c r="B161" s="23"/>
      <c r="C161" s="16" t="str">
        <f aca="false">IF(B161="","",IFERROR(INDEX(Captaciones!$C$5:$C$304,MATCH(B161,Captaciones!$A$5:$A$304,0)),"Ref. no encontrada"))</f>
        <v/>
      </c>
      <c r="D161" s="23"/>
      <c r="E161" s="25"/>
      <c r="F161" s="27" t="str">
        <f aca="false">IF(OR(B161="",E161=""),"",IFERROR(E161/INDEX(Captaciones!$L$5:$L$304,MATCH(B161,Captaciones!$A$5:$A$304,0)),""))</f>
        <v/>
      </c>
      <c r="G161" s="23"/>
      <c r="H161" s="23"/>
      <c r="I161" s="24"/>
      <c r="J161" s="23"/>
    </row>
    <row r="162" customFormat="false" ht="15" hidden="false" customHeight="false" outlineLevel="0" collapsed="false">
      <c r="A162" s="24"/>
      <c r="B162" s="23"/>
      <c r="C162" s="16" t="str">
        <f aca="false">IF(B162="","",IFERROR(INDEX(Captaciones!$C$5:$C$304,MATCH(B162,Captaciones!$A$5:$A$304,0)),"Ref. no encontrada"))</f>
        <v/>
      </c>
      <c r="D162" s="23"/>
      <c r="E162" s="25"/>
      <c r="F162" s="27" t="str">
        <f aca="false">IF(OR(B162="",E162=""),"",IFERROR(E162/INDEX(Captaciones!$L$5:$L$304,MATCH(B162,Captaciones!$A$5:$A$304,0)),""))</f>
        <v/>
      </c>
      <c r="G162" s="23"/>
      <c r="H162" s="23"/>
      <c r="I162" s="24"/>
      <c r="J162" s="23"/>
    </row>
    <row r="163" customFormat="false" ht="15" hidden="false" customHeight="false" outlineLevel="0" collapsed="false">
      <c r="A163" s="24"/>
      <c r="B163" s="23"/>
      <c r="C163" s="16" t="str">
        <f aca="false">IF(B163="","",IFERROR(INDEX(Captaciones!$C$5:$C$304,MATCH(B163,Captaciones!$A$5:$A$304,0)),"Ref. no encontrada"))</f>
        <v/>
      </c>
      <c r="D163" s="23"/>
      <c r="E163" s="25"/>
      <c r="F163" s="27" t="str">
        <f aca="false">IF(OR(B163="",E163=""),"",IFERROR(E163/INDEX(Captaciones!$L$5:$L$304,MATCH(B163,Captaciones!$A$5:$A$304,0)),""))</f>
        <v/>
      </c>
      <c r="G163" s="23"/>
      <c r="H163" s="23"/>
      <c r="I163" s="24"/>
      <c r="J163" s="23"/>
    </row>
    <row r="164" customFormat="false" ht="15" hidden="false" customHeight="false" outlineLevel="0" collapsed="false">
      <c r="A164" s="24"/>
      <c r="B164" s="23"/>
      <c r="C164" s="16" t="str">
        <f aca="false">IF(B164="","",IFERROR(INDEX(Captaciones!$C$5:$C$304,MATCH(B164,Captaciones!$A$5:$A$304,0)),"Ref. no encontrada"))</f>
        <v/>
      </c>
      <c r="D164" s="23"/>
      <c r="E164" s="25"/>
      <c r="F164" s="27" t="str">
        <f aca="false">IF(OR(B164="",E164=""),"",IFERROR(E164/INDEX(Captaciones!$L$5:$L$304,MATCH(B164,Captaciones!$A$5:$A$304,0)),""))</f>
        <v/>
      </c>
      <c r="G164" s="23"/>
      <c r="H164" s="23"/>
      <c r="I164" s="24"/>
      <c r="J164" s="23"/>
    </row>
    <row r="165" customFormat="false" ht="15" hidden="false" customHeight="false" outlineLevel="0" collapsed="false">
      <c r="A165" s="24"/>
      <c r="B165" s="23"/>
      <c r="C165" s="16" t="str">
        <f aca="false">IF(B165="","",IFERROR(INDEX(Captaciones!$C$5:$C$304,MATCH(B165,Captaciones!$A$5:$A$304,0)),"Ref. no encontrada"))</f>
        <v/>
      </c>
      <c r="D165" s="23"/>
      <c r="E165" s="25"/>
      <c r="F165" s="27" t="str">
        <f aca="false">IF(OR(B165="",E165=""),"",IFERROR(E165/INDEX(Captaciones!$L$5:$L$304,MATCH(B165,Captaciones!$A$5:$A$304,0)),""))</f>
        <v/>
      </c>
      <c r="G165" s="23"/>
      <c r="H165" s="23"/>
      <c r="I165" s="24"/>
      <c r="J165" s="23"/>
    </row>
    <row r="166" customFormat="false" ht="15" hidden="false" customHeight="false" outlineLevel="0" collapsed="false">
      <c r="A166" s="24"/>
      <c r="B166" s="23"/>
      <c r="C166" s="16" t="str">
        <f aca="false">IF(B166="","",IFERROR(INDEX(Captaciones!$C$5:$C$304,MATCH(B166,Captaciones!$A$5:$A$304,0)),"Ref. no encontrada"))</f>
        <v/>
      </c>
      <c r="D166" s="23"/>
      <c r="E166" s="25"/>
      <c r="F166" s="27" t="str">
        <f aca="false">IF(OR(B166="",E166=""),"",IFERROR(E166/INDEX(Captaciones!$L$5:$L$304,MATCH(B166,Captaciones!$A$5:$A$304,0)),""))</f>
        <v/>
      </c>
      <c r="G166" s="23"/>
      <c r="H166" s="23"/>
      <c r="I166" s="24"/>
      <c r="J166" s="23"/>
    </row>
    <row r="167" customFormat="false" ht="15" hidden="false" customHeight="false" outlineLevel="0" collapsed="false">
      <c r="A167" s="24"/>
      <c r="B167" s="23"/>
      <c r="C167" s="16" t="str">
        <f aca="false">IF(B167="","",IFERROR(INDEX(Captaciones!$C$5:$C$304,MATCH(B167,Captaciones!$A$5:$A$304,0)),"Ref. no encontrada"))</f>
        <v/>
      </c>
      <c r="D167" s="23"/>
      <c r="E167" s="25"/>
      <c r="F167" s="27" t="str">
        <f aca="false">IF(OR(B167="",E167=""),"",IFERROR(E167/INDEX(Captaciones!$L$5:$L$304,MATCH(B167,Captaciones!$A$5:$A$304,0)),""))</f>
        <v/>
      </c>
      <c r="G167" s="23"/>
      <c r="H167" s="23"/>
      <c r="I167" s="24"/>
      <c r="J167" s="23"/>
    </row>
    <row r="168" customFormat="false" ht="15" hidden="false" customHeight="false" outlineLevel="0" collapsed="false">
      <c r="A168" s="24"/>
      <c r="B168" s="23"/>
      <c r="C168" s="16" t="str">
        <f aca="false">IF(B168="","",IFERROR(INDEX(Captaciones!$C$5:$C$304,MATCH(B168,Captaciones!$A$5:$A$304,0)),"Ref. no encontrada"))</f>
        <v/>
      </c>
      <c r="D168" s="23"/>
      <c r="E168" s="25"/>
      <c r="F168" s="27" t="str">
        <f aca="false">IF(OR(B168="",E168=""),"",IFERROR(E168/INDEX(Captaciones!$L$5:$L$304,MATCH(B168,Captaciones!$A$5:$A$304,0)),""))</f>
        <v/>
      </c>
      <c r="G168" s="23"/>
      <c r="H168" s="23"/>
      <c r="I168" s="24"/>
      <c r="J168" s="23"/>
    </row>
    <row r="169" customFormat="false" ht="15" hidden="false" customHeight="false" outlineLevel="0" collapsed="false">
      <c r="A169" s="24"/>
      <c r="B169" s="23"/>
      <c r="C169" s="16" t="str">
        <f aca="false">IF(B169="","",IFERROR(INDEX(Captaciones!$C$5:$C$304,MATCH(B169,Captaciones!$A$5:$A$304,0)),"Ref. no encontrada"))</f>
        <v/>
      </c>
      <c r="D169" s="23"/>
      <c r="E169" s="25"/>
      <c r="F169" s="27" t="str">
        <f aca="false">IF(OR(B169="",E169=""),"",IFERROR(E169/INDEX(Captaciones!$L$5:$L$304,MATCH(B169,Captaciones!$A$5:$A$304,0)),""))</f>
        <v/>
      </c>
      <c r="G169" s="23"/>
      <c r="H169" s="23"/>
      <c r="I169" s="24"/>
      <c r="J169" s="23"/>
    </row>
    <row r="170" customFormat="false" ht="15" hidden="false" customHeight="false" outlineLevel="0" collapsed="false">
      <c r="A170" s="24"/>
      <c r="B170" s="23"/>
      <c r="C170" s="16" t="str">
        <f aca="false">IF(B170="","",IFERROR(INDEX(Captaciones!$C$5:$C$304,MATCH(B170,Captaciones!$A$5:$A$304,0)),"Ref. no encontrada"))</f>
        <v/>
      </c>
      <c r="D170" s="23"/>
      <c r="E170" s="25"/>
      <c r="F170" s="27" t="str">
        <f aca="false">IF(OR(B170="",E170=""),"",IFERROR(E170/INDEX(Captaciones!$L$5:$L$304,MATCH(B170,Captaciones!$A$5:$A$304,0)),""))</f>
        <v/>
      </c>
      <c r="G170" s="23"/>
      <c r="H170" s="23"/>
      <c r="I170" s="24"/>
      <c r="J170" s="23"/>
    </row>
    <row r="171" customFormat="false" ht="15" hidden="false" customHeight="false" outlineLevel="0" collapsed="false">
      <c r="A171" s="24"/>
      <c r="B171" s="23"/>
      <c r="C171" s="16" t="str">
        <f aca="false">IF(B171="","",IFERROR(INDEX(Captaciones!$C$5:$C$304,MATCH(B171,Captaciones!$A$5:$A$304,0)),"Ref. no encontrada"))</f>
        <v/>
      </c>
      <c r="D171" s="23"/>
      <c r="E171" s="25"/>
      <c r="F171" s="27" t="str">
        <f aca="false">IF(OR(B171="",E171=""),"",IFERROR(E171/INDEX(Captaciones!$L$5:$L$304,MATCH(B171,Captaciones!$A$5:$A$304,0)),""))</f>
        <v/>
      </c>
      <c r="G171" s="23"/>
      <c r="H171" s="23"/>
      <c r="I171" s="24"/>
      <c r="J171" s="23"/>
    </row>
    <row r="172" customFormat="false" ht="15" hidden="false" customHeight="false" outlineLevel="0" collapsed="false">
      <c r="A172" s="24"/>
      <c r="B172" s="23"/>
      <c r="C172" s="16" t="str">
        <f aca="false">IF(B172="","",IFERROR(INDEX(Captaciones!$C$5:$C$304,MATCH(B172,Captaciones!$A$5:$A$304,0)),"Ref. no encontrada"))</f>
        <v/>
      </c>
      <c r="D172" s="23"/>
      <c r="E172" s="25"/>
      <c r="F172" s="27" t="str">
        <f aca="false">IF(OR(B172="",E172=""),"",IFERROR(E172/INDEX(Captaciones!$L$5:$L$304,MATCH(B172,Captaciones!$A$5:$A$304,0)),""))</f>
        <v/>
      </c>
      <c r="G172" s="23"/>
      <c r="H172" s="23"/>
      <c r="I172" s="24"/>
      <c r="J172" s="23"/>
    </row>
    <row r="173" customFormat="false" ht="15" hidden="false" customHeight="false" outlineLevel="0" collapsed="false">
      <c r="A173" s="24"/>
      <c r="B173" s="23"/>
      <c r="C173" s="16" t="str">
        <f aca="false">IF(B173="","",IFERROR(INDEX(Captaciones!$C$5:$C$304,MATCH(B173,Captaciones!$A$5:$A$304,0)),"Ref. no encontrada"))</f>
        <v/>
      </c>
      <c r="D173" s="23"/>
      <c r="E173" s="25"/>
      <c r="F173" s="27" t="str">
        <f aca="false">IF(OR(B173="",E173=""),"",IFERROR(E173/INDEX(Captaciones!$L$5:$L$304,MATCH(B173,Captaciones!$A$5:$A$304,0)),""))</f>
        <v/>
      </c>
      <c r="G173" s="23"/>
      <c r="H173" s="23"/>
      <c r="I173" s="24"/>
      <c r="J173" s="23"/>
    </row>
    <row r="174" customFormat="false" ht="15" hidden="false" customHeight="false" outlineLevel="0" collapsed="false">
      <c r="A174" s="24"/>
      <c r="B174" s="23"/>
      <c r="C174" s="16" t="str">
        <f aca="false">IF(B174="","",IFERROR(INDEX(Captaciones!$C$5:$C$304,MATCH(B174,Captaciones!$A$5:$A$304,0)),"Ref. no encontrada"))</f>
        <v/>
      </c>
      <c r="D174" s="23"/>
      <c r="E174" s="25"/>
      <c r="F174" s="27" t="str">
        <f aca="false">IF(OR(B174="",E174=""),"",IFERROR(E174/INDEX(Captaciones!$L$5:$L$304,MATCH(B174,Captaciones!$A$5:$A$304,0)),""))</f>
        <v/>
      </c>
      <c r="G174" s="23"/>
      <c r="H174" s="23"/>
      <c r="I174" s="24"/>
      <c r="J174" s="23"/>
    </row>
    <row r="175" customFormat="false" ht="15" hidden="false" customHeight="false" outlineLevel="0" collapsed="false">
      <c r="A175" s="24"/>
      <c r="B175" s="23"/>
      <c r="C175" s="16" t="str">
        <f aca="false">IF(B175="","",IFERROR(INDEX(Captaciones!$C$5:$C$304,MATCH(B175,Captaciones!$A$5:$A$304,0)),"Ref. no encontrada"))</f>
        <v/>
      </c>
      <c r="D175" s="23"/>
      <c r="E175" s="25"/>
      <c r="F175" s="27" t="str">
        <f aca="false">IF(OR(B175="",E175=""),"",IFERROR(E175/INDEX(Captaciones!$L$5:$L$304,MATCH(B175,Captaciones!$A$5:$A$304,0)),""))</f>
        <v/>
      </c>
      <c r="G175" s="23"/>
      <c r="H175" s="23"/>
      <c r="I175" s="24"/>
      <c r="J175" s="23"/>
    </row>
    <row r="176" customFormat="false" ht="15" hidden="false" customHeight="false" outlineLevel="0" collapsed="false">
      <c r="A176" s="24"/>
      <c r="B176" s="23"/>
      <c r="C176" s="16" t="str">
        <f aca="false">IF(B176="","",IFERROR(INDEX(Captaciones!$C$5:$C$304,MATCH(B176,Captaciones!$A$5:$A$304,0)),"Ref. no encontrada"))</f>
        <v/>
      </c>
      <c r="D176" s="23"/>
      <c r="E176" s="25"/>
      <c r="F176" s="27" t="str">
        <f aca="false">IF(OR(B176="",E176=""),"",IFERROR(E176/INDEX(Captaciones!$L$5:$L$304,MATCH(B176,Captaciones!$A$5:$A$304,0)),""))</f>
        <v/>
      </c>
      <c r="G176" s="23"/>
      <c r="H176" s="23"/>
      <c r="I176" s="24"/>
      <c r="J176" s="23"/>
    </row>
    <row r="177" customFormat="false" ht="15" hidden="false" customHeight="false" outlineLevel="0" collapsed="false">
      <c r="A177" s="24"/>
      <c r="B177" s="23"/>
      <c r="C177" s="16" t="str">
        <f aca="false">IF(B177="","",IFERROR(INDEX(Captaciones!$C$5:$C$304,MATCH(B177,Captaciones!$A$5:$A$304,0)),"Ref. no encontrada"))</f>
        <v/>
      </c>
      <c r="D177" s="23"/>
      <c r="E177" s="25"/>
      <c r="F177" s="27" t="str">
        <f aca="false">IF(OR(B177="",E177=""),"",IFERROR(E177/INDEX(Captaciones!$L$5:$L$304,MATCH(B177,Captaciones!$A$5:$A$304,0)),""))</f>
        <v/>
      </c>
      <c r="G177" s="23"/>
      <c r="H177" s="23"/>
      <c r="I177" s="24"/>
      <c r="J177" s="23"/>
    </row>
    <row r="178" customFormat="false" ht="15" hidden="false" customHeight="false" outlineLevel="0" collapsed="false">
      <c r="A178" s="24"/>
      <c r="B178" s="23"/>
      <c r="C178" s="16" t="str">
        <f aca="false">IF(B178="","",IFERROR(INDEX(Captaciones!$C$5:$C$304,MATCH(B178,Captaciones!$A$5:$A$304,0)),"Ref. no encontrada"))</f>
        <v/>
      </c>
      <c r="D178" s="23"/>
      <c r="E178" s="25"/>
      <c r="F178" s="27" t="str">
        <f aca="false">IF(OR(B178="",E178=""),"",IFERROR(E178/INDEX(Captaciones!$L$5:$L$304,MATCH(B178,Captaciones!$A$5:$A$304,0)),""))</f>
        <v/>
      </c>
      <c r="G178" s="23"/>
      <c r="H178" s="23"/>
      <c r="I178" s="24"/>
      <c r="J178" s="23"/>
    </row>
    <row r="179" customFormat="false" ht="15" hidden="false" customHeight="false" outlineLevel="0" collapsed="false">
      <c r="A179" s="24"/>
      <c r="B179" s="23"/>
      <c r="C179" s="16" t="str">
        <f aca="false">IF(B179="","",IFERROR(INDEX(Captaciones!$C$5:$C$304,MATCH(B179,Captaciones!$A$5:$A$304,0)),"Ref. no encontrada"))</f>
        <v/>
      </c>
      <c r="D179" s="23"/>
      <c r="E179" s="25"/>
      <c r="F179" s="27" t="str">
        <f aca="false">IF(OR(B179="",E179=""),"",IFERROR(E179/INDEX(Captaciones!$L$5:$L$304,MATCH(B179,Captaciones!$A$5:$A$304,0)),""))</f>
        <v/>
      </c>
      <c r="G179" s="23"/>
      <c r="H179" s="23"/>
      <c r="I179" s="24"/>
      <c r="J179" s="23"/>
    </row>
    <row r="180" customFormat="false" ht="15" hidden="false" customHeight="false" outlineLevel="0" collapsed="false">
      <c r="A180" s="24"/>
      <c r="B180" s="23"/>
      <c r="C180" s="16" t="str">
        <f aca="false">IF(B180="","",IFERROR(INDEX(Captaciones!$C$5:$C$304,MATCH(B180,Captaciones!$A$5:$A$304,0)),"Ref. no encontrada"))</f>
        <v/>
      </c>
      <c r="D180" s="23"/>
      <c r="E180" s="25"/>
      <c r="F180" s="27" t="str">
        <f aca="false">IF(OR(B180="",E180=""),"",IFERROR(E180/INDEX(Captaciones!$L$5:$L$304,MATCH(B180,Captaciones!$A$5:$A$304,0)),""))</f>
        <v/>
      </c>
      <c r="G180" s="23"/>
      <c r="H180" s="23"/>
      <c r="I180" s="24"/>
      <c r="J180" s="23"/>
    </row>
    <row r="181" customFormat="false" ht="15" hidden="false" customHeight="false" outlineLevel="0" collapsed="false">
      <c r="A181" s="24"/>
      <c r="B181" s="23"/>
      <c r="C181" s="16" t="str">
        <f aca="false">IF(B181="","",IFERROR(INDEX(Captaciones!$C$5:$C$304,MATCH(B181,Captaciones!$A$5:$A$304,0)),"Ref. no encontrada"))</f>
        <v/>
      </c>
      <c r="D181" s="23"/>
      <c r="E181" s="25"/>
      <c r="F181" s="27" t="str">
        <f aca="false">IF(OR(B181="",E181=""),"",IFERROR(E181/INDEX(Captaciones!$L$5:$L$304,MATCH(B181,Captaciones!$A$5:$A$304,0)),""))</f>
        <v/>
      </c>
      <c r="G181" s="23"/>
      <c r="H181" s="23"/>
      <c r="I181" s="24"/>
      <c r="J181" s="23"/>
    </row>
    <row r="182" customFormat="false" ht="15" hidden="false" customHeight="false" outlineLevel="0" collapsed="false">
      <c r="A182" s="24"/>
      <c r="B182" s="23"/>
      <c r="C182" s="16" t="str">
        <f aca="false">IF(B182="","",IFERROR(INDEX(Captaciones!$C$5:$C$304,MATCH(B182,Captaciones!$A$5:$A$304,0)),"Ref. no encontrada"))</f>
        <v/>
      </c>
      <c r="D182" s="23"/>
      <c r="E182" s="25"/>
      <c r="F182" s="27" t="str">
        <f aca="false">IF(OR(B182="",E182=""),"",IFERROR(E182/INDEX(Captaciones!$L$5:$L$304,MATCH(B182,Captaciones!$A$5:$A$304,0)),""))</f>
        <v/>
      </c>
      <c r="G182" s="23"/>
      <c r="H182" s="23"/>
      <c r="I182" s="24"/>
      <c r="J182" s="23"/>
    </row>
    <row r="183" customFormat="false" ht="15" hidden="false" customHeight="false" outlineLevel="0" collapsed="false">
      <c r="A183" s="24"/>
      <c r="B183" s="23"/>
      <c r="C183" s="16" t="str">
        <f aca="false">IF(B183="","",IFERROR(INDEX(Captaciones!$C$5:$C$304,MATCH(B183,Captaciones!$A$5:$A$304,0)),"Ref. no encontrada"))</f>
        <v/>
      </c>
      <c r="D183" s="23"/>
      <c r="E183" s="25"/>
      <c r="F183" s="27" t="str">
        <f aca="false">IF(OR(B183="",E183=""),"",IFERROR(E183/INDEX(Captaciones!$L$5:$L$304,MATCH(B183,Captaciones!$A$5:$A$304,0)),""))</f>
        <v/>
      </c>
      <c r="G183" s="23"/>
      <c r="H183" s="23"/>
      <c r="I183" s="24"/>
      <c r="J183" s="23"/>
    </row>
    <row r="184" customFormat="false" ht="15" hidden="false" customHeight="false" outlineLevel="0" collapsed="false">
      <c r="A184" s="24"/>
      <c r="B184" s="23"/>
      <c r="C184" s="16" t="str">
        <f aca="false">IF(B184="","",IFERROR(INDEX(Captaciones!$C$5:$C$304,MATCH(B184,Captaciones!$A$5:$A$304,0)),"Ref. no encontrada"))</f>
        <v/>
      </c>
      <c r="D184" s="23"/>
      <c r="E184" s="25"/>
      <c r="F184" s="27" t="str">
        <f aca="false">IF(OR(B184="",E184=""),"",IFERROR(E184/INDEX(Captaciones!$L$5:$L$304,MATCH(B184,Captaciones!$A$5:$A$304,0)),""))</f>
        <v/>
      </c>
      <c r="G184" s="23"/>
      <c r="H184" s="23"/>
      <c r="I184" s="24"/>
      <c r="J184" s="23"/>
    </row>
    <row r="185" customFormat="false" ht="15" hidden="false" customHeight="false" outlineLevel="0" collapsed="false">
      <c r="A185" s="24"/>
      <c r="B185" s="23"/>
      <c r="C185" s="16" t="str">
        <f aca="false">IF(B185="","",IFERROR(INDEX(Captaciones!$C$5:$C$304,MATCH(B185,Captaciones!$A$5:$A$304,0)),"Ref. no encontrada"))</f>
        <v/>
      </c>
      <c r="D185" s="23"/>
      <c r="E185" s="25"/>
      <c r="F185" s="27" t="str">
        <f aca="false">IF(OR(B185="",E185=""),"",IFERROR(E185/INDEX(Captaciones!$L$5:$L$304,MATCH(B185,Captaciones!$A$5:$A$304,0)),""))</f>
        <v/>
      </c>
      <c r="G185" s="23"/>
      <c r="H185" s="23"/>
      <c r="I185" s="24"/>
      <c r="J185" s="23"/>
    </row>
    <row r="186" customFormat="false" ht="15" hidden="false" customHeight="false" outlineLevel="0" collapsed="false">
      <c r="A186" s="24"/>
      <c r="B186" s="23"/>
      <c r="C186" s="16" t="str">
        <f aca="false">IF(B186="","",IFERROR(INDEX(Captaciones!$C$5:$C$304,MATCH(B186,Captaciones!$A$5:$A$304,0)),"Ref. no encontrada"))</f>
        <v/>
      </c>
      <c r="D186" s="23"/>
      <c r="E186" s="25"/>
      <c r="F186" s="27" t="str">
        <f aca="false">IF(OR(B186="",E186=""),"",IFERROR(E186/INDEX(Captaciones!$L$5:$L$304,MATCH(B186,Captaciones!$A$5:$A$304,0)),""))</f>
        <v/>
      </c>
      <c r="G186" s="23"/>
      <c r="H186" s="23"/>
      <c r="I186" s="24"/>
      <c r="J186" s="23"/>
    </row>
    <row r="187" customFormat="false" ht="15" hidden="false" customHeight="false" outlineLevel="0" collapsed="false">
      <c r="A187" s="24"/>
      <c r="B187" s="23"/>
      <c r="C187" s="16" t="str">
        <f aca="false">IF(B187="","",IFERROR(INDEX(Captaciones!$C$5:$C$304,MATCH(B187,Captaciones!$A$5:$A$304,0)),"Ref. no encontrada"))</f>
        <v/>
      </c>
      <c r="D187" s="23"/>
      <c r="E187" s="25"/>
      <c r="F187" s="27" t="str">
        <f aca="false">IF(OR(B187="",E187=""),"",IFERROR(E187/INDEX(Captaciones!$L$5:$L$304,MATCH(B187,Captaciones!$A$5:$A$304,0)),""))</f>
        <v/>
      </c>
      <c r="G187" s="23"/>
      <c r="H187" s="23"/>
      <c r="I187" s="24"/>
      <c r="J187" s="23"/>
    </row>
    <row r="188" customFormat="false" ht="15" hidden="false" customHeight="false" outlineLevel="0" collapsed="false">
      <c r="A188" s="24"/>
      <c r="B188" s="23"/>
      <c r="C188" s="16" t="str">
        <f aca="false">IF(B188="","",IFERROR(INDEX(Captaciones!$C$5:$C$304,MATCH(B188,Captaciones!$A$5:$A$304,0)),"Ref. no encontrada"))</f>
        <v/>
      </c>
      <c r="D188" s="23"/>
      <c r="E188" s="25"/>
      <c r="F188" s="27" t="str">
        <f aca="false">IF(OR(B188="",E188=""),"",IFERROR(E188/INDEX(Captaciones!$L$5:$L$304,MATCH(B188,Captaciones!$A$5:$A$304,0)),""))</f>
        <v/>
      </c>
      <c r="G188" s="23"/>
      <c r="H188" s="23"/>
      <c r="I188" s="24"/>
      <c r="J188" s="23"/>
    </row>
    <row r="189" customFormat="false" ht="15" hidden="false" customHeight="false" outlineLevel="0" collapsed="false">
      <c r="A189" s="24"/>
      <c r="B189" s="23"/>
      <c r="C189" s="16" t="str">
        <f aca="false">IF(B189="","",IFERROR(INDEX(Captaciones!$C$5:$C$304,MATCH(B189,Captaciones!$A$5:$A$304,0)),"Ref. no encontrada"))</f>
        <v/>
      </c>
      <c r="D189" s="23"/>
      <c r="E189" s="25"/>
      <c r="F189" s="27" t="str">
        <f aca="false">IF(OR(B189="",E189=""),"",IFERROR(E189/INDEX(Captaciones!$L$5:$L$304,MATCH(B189,Captaciones!$A$5:$A$304,0)),""))</f>
        <v/>
      </c>
      <c r="G189" s="23"/>
      <c r="H189" s="23"/>
      <c r="I189" s="24"/>
      <c r="J189" s="23"/>
    </row>
    <row r="190" customFormat="false" ht="15" hidden="false" customHeight="false" outlineLevel="0" collapsed="false">
      <c r="A190" s="24"/>
      <c r="B190" s="23"/>
      <c r="C190" s="16" t="str">
        <f aca="false">IF(B190="","",IFERROR(INDEX(Captaciones!$C$5:$C$304,MATCH(B190,Captaciones!$A$5:$A$304,0)),"Ref. no encontrada"))</f>
        <v/>
      </c>
      <c r="D190" s="23"/>
      <c r="E190" s="25"/>
      <c r="F190" s="27" t="str">
        <f aca="false">IF(OR(B190="",E190=""),"",IFERROR(E190/INDEX(Captaciones!$L$5:$L$304,MATCH(B190,Captaciones!$A$5:$A$304,0)),""))</f>
        <v/>
      </c>
      <c r="G190" s="23"/>
      <c r="H190" s="23"/>
      <c r="I190" s="24"/>
      <c r="J190" s="23"/>
    </row>
    <row r="191" customFormat="false" ht="15" hidden="false" customHeight="false" outlineLevel="0" collapsed="false">
      <c r="A191" s="24"/>
      <c r="B191" s="23"/>
      <c r="C191" s="16" t="str">
        <f aca="false">IF(B191="","",IFERROR(INDEX(Captaciones!$C$5:$C$304,MATCH(B191,Captaciones!$A$5:$A$304,0)),"Ref. no encontrada"))</f>
        <v/>
      </c>
      <c r="D191" s="23"/>
      <c r="E191" s="25"/>
      <c r="F191" s="27" t="str">
        <f aca="false">IF(OR(B191="",E191=""),"",IFERROR(E191/INDEX(Captaciones!$L$5:$L$304,MATCH(B191,Captaciones!$A$5:$A$304,0)),""))</f>
        <v/>
      </c>
      <c r="G191" s="23"/>
      <c r="H191" s="23"/>
      <c r="I191" s="24"/>
      <c r="J191" s="23"/>
    </row>
    <row r="192" customFormat="false" ht="15" hidden="false" customHeight="false" outlineLevel="0" collapsed="false">
      <c r="A192" s="24"/>
      <c r="B192" s="23"/>
      <c r="C192" s="16" t="str">
        <f aca="false">IF(B192="","",IFERROR(INDEX(Captaciones!$C$5:$C$304,MATCH(B192,Captaciones!$A$5:$A$304,0)),"Ref. no encontrada"))</f>
        <v/>
      </c>
      <c r="D192" s="23"/>
      <c r="E192" s="25"/>
      <c r="F192" s="27" t="str">
        <f aca="false">IF(OR(B192="",E192=""),"",IFERROR(E192/INDEX(Captaciones!$L$5:$L$304,MATCH(B192,Captaciones!$A$5:$A$304,0)),""))</f>
        <v/>
      </c>
      <c r="G192" s="23"/>
      <c r="H192" s="23"/>
      <c r="I192" s="24"/>
      <c r="J192" s="23"/>
    </row>
    <row r="193" customFormat="false" ht="15" hidden="false" customHeight="false" outlineLevel="0" collapsed="false">
      <c r="A193" s="24"/>
      <c r="B193" s="23"/>
      <c r="C193" s="16" t="str">
        <f aca="false">IF(B193="","",IFERROR(INDEX(Captaciones!$C$5:$C$304,MATCH(B193,Captaciones!$A$5:$A$304,0)),"Ref. no encontrada"))</f>
        <v/>
      </c>
      <c r="D193" s="23"/>
      <c r="E193" s="25"/>
      <c r="F193" s="27" t="str">
        <f aca="false">IF(OR(B193="",E193=""),"",IFERROR(E193/INDEX(Captaciones!$L$5:$L$304,MATCH(B193,Captaciones!$A$5:$A$304,0)),""))</f>
        <v/>
      </c>
      <c r="G193" s="23"/>
      <c r="H193" s="23"/>
      <c r="I193" s="24"/>
      <c r="J193" s="23"/>
    </row>
    <row r="194" customFormat="false" ht="15" hidden="false" customHeight="false" outlineLevel="0" collapsed="false">
      <c r="A194" s="24"/>
      <c r="B194" s="23"/>
      <c r="C194" s="16" t="str">
        <f aca="false">IF(B194="","",IFERROR(INDEX(Captaciones!$C$5:$C$304,MATCH(B194,Captaciones!$A$5:$A$304,0)),"Ref. no encontrada"))</f>
        <v/>
      </c>
      <c r="D194" s="23"/>
      <c r="E194" s="25"/>
      <c r="F194" s="27" t="str">
        <f aca="false">IF(OR(B194="",E194=""),"",IFERROR(E194/INDEX(Captaciones!$L$5:$L$304,MATCH(B194,Captaciones!$A$5:$A$304,0)),""))</f>
        <v/>
      </c>
      <c r="G194" s="23"/>
      <c r="H194" s="23"/>
      <c r="I194" s="24"/>
      <c r="J194" s="23"/>
    </row>
    <row r="195" customFormat="false" ht="15" hidden="false" customHeight="false" outlineLevel="0" collapsed="false">
      <c r="A195" s="24"/>
      <c r="B195" s="23"/>
      <c r="C195" s="16" t="str">
        <f aca="false">IF(B195="","",IFERROR(INDEX(Captaciones!$C$5:$C$304,MATCH(B195,Captaciones!$A$5:$A$304,0)),"Ref. no encontrada"))</f>
        <v/>
      </c>
      <c r="D195" s="23"/>
      <c r="E195" s="25"/>
      <c r="F195" s="27" t="str">
        <f aca="false">IF(OR(B195="",E195=""),"",IFERROR(E195/INDEX(Captaciones!$L$5:$L$304,MATCH(B195,Captaciones!$A$5:$A$304,0)),""))</f>
        <v/>
      </c>
      <c r="G195" s="23"/>
      <c r="H195" s="23"/>
      <c r="I195" s="24"/>
      <c r="J195" s="23"/>
    </row>
    <row r="196" customFormat="false" ht="15" hidden="false" customHeight="false" outlineLevel="0" collapsed="false">
      <c r="A196" s="24"/>
      <c r="B196" s="23"/>
      <c r="C196" s="16" t="str">
        <f aca="false">IF(B196="","",IFERROR(INDEX(Captaciones!$C$5:$C$304,MATCH(B196,Captaciones!$A$5:$A$304,0)),"Ref. no encontrada"))</f>
        <v/>
      </c>
      <c r="D196" s="23"/>
      <c r="E196" s="25"/>
      <c r="F196" s="27" t="str">
        <f aca="false">IF(OR(B196="",E196=""),"",IFERROR(E196/INDEX(Captaciones!$L$5:$L$304,MATCH(B196,Captaciones!$A$5:$A$304,0)),""))</f>
        <v/>
      </c>
      <c r="G196" s="23"/>
      <c r="H196" s="23"/>
      <c r="I196" s="24"/>
      <c r="J196" s="23"/>
    </row>
    <row r="197" customFormat="false" ht="15" hidden="false" customHeight="false" outlineLevel="0" collapsed="false">
      <c r="A197" s="24"/>
      <c r="B197" s="23"/>
      <c r="C197" s="16" t="str">
        <f aca="false">IF(B197="","",IFERROR(INDEX(Captaciones!$C$5:$C$304,MATCH(B197,Captaciones!$A$5:$A$304,0)),"Ref. no encontrada"))</f>
        <v/>
      </c>
      <c r="D197" s="23"/>
      <c r="E197" s="25"/>
      <c r="F197" s="27" t="str">
        <f aca="false">IF(OR(B197="",E197=""),"",IFERROR(E197/INDEX(Captaciones!$L$5:$L$304,MATCH(B197,Captaciones!$A$5:$A$304,0)),""))</f>
        <v/>
      </c>
      <c r="G197" s="23"/>
      <c r="H197" s="23"/>
      <c r="I197" s="24"/>
      <c r="J197" s="23"/>
    </row>
    <row r="198" customFormat="false" ht="15" hidden="false" customHeight="false" outlineLevel="0" collapsed="false">
      <c r="A198" s="24"/>
      <c r="B198" s="23"/>
      <c r="C198" s="16" t="str">
        <f aca="false">IF(B198="","",IFERROR(INDEX(Captaciones!$C$5:$C$304,MATCH(B198,Captaciones!$A$5:$A$304,0)),"Ref. no encontrada"))</f>
        <v/>
      </c>
      <c r="D198" s="23"/>
      <c r="E198" s="25"/>
      <c r="F198" s="27" t="str">
        <f aca="false">IF(OR(B198="",E198=""),"",IFERROR(E198/INDEX(Captaciones!$L$5:$L$304,MATCH(B198,Captaciones!$A$5:$A$304,0)),""))</f>
        <v/>
      </c>
      <c r="G198" s="23"/>
      <c r="H198" s="23"/>
      <c r="I198" s="24"/>
      <c r="J198" s="23"/>
    </row>
    <row r="199" customFormat="false" ht="15" hidden="false" customHeight="false" outlineLevel="0" collapsed="false">
      <c r="A199" s="24"/>
      <c r="B199" s="23"/>
      <c r="C199" s="16" t="str">
        <f aca="false">IF(B199="","",IFERROR(INDEX(Captaciones!$C$5:$C$304,MATCH(B199,Captaciones!$A$5:$A$304,0)),"Ref. no encontrada"))</f>
        <v/>
      </c>
      <c r="D199" s="23"/>
      <c r="E199" s="25"/>
      <c r="F199" s="27" t="str">
        <f aca="false">IF(OR(B199="",E199=""),"",IFERROR(E199/INDEX(Captaciones!$L$5:$L$304,MATCH(B199,Captaciones!$A$5:$A$304,0)),""))</f>
        <v/>
      </c>
      <c r="G199" s="23"/>
      <c r="H199" s="23"/>
      <c r="I199" s="24"/>
      <c r="J199" s="23"/>
    </row>
    <row r="200" customFormat="false" ht="15" hidden="false" customHeight="false" outlineLevel="0" collapsed="false">
      <c r="A200" s="24"/>
      <c r="B200" s="23"/>
      <c r="C200" s="16" t="str">
        <f aca="false">IF(B200="","",IFERROR(INDEX(Captaciones!$C$5:$C$304,MATCH(B200,Captaciones!$A$5:$A$304,0)),"Ref. no encontrada"))</f>
        <v/>
      </c>
      <c r="D200" s="23"/>
      <c r="E200" s="25"/>
      <c r="F200" s="27" t="str">
        <f aca="false">IF(OR(B200="",E200=""),"",IFERROR(E200/INDEX(Captaciones!$L$5:$L$304,MATCH(B200,Captaciones!$A$5:$A$304,0)),""))</f>
        <v/>
      </c>
      <c r="G200" s="23"/>
      <c r="H200" s="23"/>
      <c r="I200" s="24"/>
      <c r="J200" s="23"/>
    </row>
    <row r="201" customFormat="false" ht="15" hidden="false" customHeight="false" outlineLevel="0" collapsed="false">
      <c r="A201" s="24"/>
      <c r="B201" s="23"/>
      <c r="C201" s="16" t="str">
        <f aca="false">IF(B201="","",IFERROR(INDEX(Captaciones!$C$5:$C$304,MATCH(B201,Captaciones!$A$5:$A$304,0)),"Ref. no encontrada"))</f>
        <v/>
      </c>
      <c r="D201" s="23"/>
      <c r="E201" s="25"/>
      <c r="F201" s="27" t="str">
        <f aca="false">IF(OR(B201="",E201=""),"",IFERROR(E201/INDEX(Captaciones!$L$5:$L$304,MATCH(B201,Captaciones!$A$5:$A$304,0)),""))</f>
        <v/>
      </c>
      <c r="G201" s="23"/>
      <c r="H201" s="23"/>
      <c r="I201" s="24"/>
      <c r="J201" s="23"/>
    </row>
    <row r="202" customFormat="false" ht="15" hidden="false" customHeight="false" outlineLevel="0" collapsed="false">
      <c r="A202" s="24"/>
      <c r="B202" s="23"/>
      <c r="C202" s="16" t="str">
        <f aca="false">IF(B202="","",IFERROR(INDEX(Captaciones!$C$5:$C$304,MATCH(B202,Captaciones!$A$5:$A$304,0)),"Ref. no encontrada"))</f>
        <v/>
      </c>
      <c r="D202" s="23"/>
      <c r="E202" s="25"/>
      <c r="F202" s="27" t="str">
        <f aca="false">IF(OR(B202="",E202=""),"",IFERROR(E202/INDEX(Captaciones!$L$5:$L$304,MATCH(B202,Captaciones!$A$5:$A$304,0)),""))</f>
        <v/>
      </c>
      <c r="G202" s="23"/>
      <c r="H202" s="23"/>
      <c r="I202" s="24"/>
      <c r="J202" s="23"/>
    </row>
    <row r="203" customFormat="false" ht="15" hidden="false" customHeight="false" outlineLevel="0" collapsed="false">
      <c r="A203" s="24"/>
      <c r="B203" s="23"/>
      <c r="C203" s="16" t="str">
        <f aca="false">IF(B203="","",IFERROR(INDEX(Captaciones!$C$5:$C$304,MATCH(B203,Captaciones!$A$5:$A$304,0)),"Ref. no encontrada"))</f>
        <v/>
      </c>
      <c r="D203" s="23"/>
      <c r="E203" s="25"/>
      <c r="F203" s="27" t="str">
        <f aca="false">IF(OR(B203="",E203=""),"",IFERROR(E203/INDEX(Captaciones!$L$5:$L$304,MATCH(B203,Captaciones!$A$5:$A$304,0)),""))</f>
        <v/>
      </c>
      <c r="G203" s="23"/>
      <c r="H203" s="23"/>
      <c r="I203" s="24"/>
      <c r="J203" s="23"/>
    </row>
    <row r="204" customFormat="false" ht="15" hidden="false" customHeight="false" outlineLevel="0" collapsed="false">
      <c r="A204" s="24"/>
      <c r="B204" s="23"/>
      <c r="C204" s="16" t="str">
        <f aca="false">IF(B204="","",IFERROR(INDEX(Captaciones!$C$5:$C$304,MATCH(B204,Captaciones!$A$5:$A$304,0)),"Ref. no encontrada"))</f>
        <v/>
      </c>
      <c r="D204" s="23"/>
      <c r="E204" s="25"/>
      <c r="F204" s="27" t="str">
        <f aca="false">IF(OR(B204="",E204=""),"",IFERROR(E204/INDEX(Captaciones!$L$5:$L$304,MATCH(B204,Captaciones!$A$5:$A$304,0)),""))</f>
        <v/>
      </c>
      <c r="G204" s="23"/>
      <c r="H204" s="23"/>
      <c r="I204" s="24"/>
      <c r="J204" s="23"/>
    </row>
    <row r="205" customFormat="false" ht="15" hidden="false" customHeight="false" outlineLevel="0" collapsed="false">
      <c r="A205" s="24"/>
      <c r="B205" s="23"/>
      <c r="C205" s="16" t="str">
        <f aca="false">IF(B205="","",IFERROR(INDEX(Captaciones!$C$5:$C$304,MATCH(B205,Captaciones!$A$5:$A$304,0)),"Ref. no encontrada"))</f>
        <v/>
      </c>
      <c r="D205" s="23"/>
      <c r="E205" s="25"/>
      <c r="F205" s="27" t="str">
        <f aca="false">IF(OR(B205="",E205=""),"",IFERROR(E205/INDEX(Captaciones!$L$5:$L$304,MATCH(B205,Captaciones!$A$5:$A$304,0)),""))</f>
        <v/>
      </c>
      <c r="G205" s="23"/>
      <c r="H205" s="23"/>
      <c r="I205" s="24"/>
      <c r="J205" s="23"/>
    </row>
    <row r="206" customFormat="false" ht="15" hidden="false" customHeight="false" outlineLevel="0" collapsed="false">
      <c r="A206" s="24"/>
      <c r="B206" s="23"/>
      <c r="C206" s="16" t="str">
        <f aca="false">IF(B206="","",IFERROR(INDEX(Captaciones!$C$5:$C$304,MATCH(B206,Captaciones!$A$5:$A$304,0)),"Ref. no encontrada"))</f>
        <v/>
      </c>
      <c r="D206" s="23"/>
      <c r="E206" s="25"/>
      <c r="F206" s="27" t="str">
        <f aca="false">IF(OR(B206="",E206=""),"",IFERROR(E206/INDEX(Captaciones!$L$5:$L$304,MATCH(B206,Captaciones!$A$5:$A$304,0)),""))</f>
        <v/>
      </c>
      <c r="G206" s="23"/>
      <c r="H206" s="23"/>
      <c r="I206" s="24"/>
      <c r="J206" s="23"/>
    </row>
    <row r="207" customFormat="false" ht="15" hidden="false" customHeight="false" outlineLevel="0" collapsed="false">
      <c r="A207" s="24"/>
      <c r="B207" s="23"/>
      <c r="C207" s="16" t="str">
        <f aca="false">IF(B207="","",IFERROR(INDEX(Captaciones!$C$5:$C$304,MATCH(B207,Captaciones!$A$5:$A$304,0)),"Ref. no encontrada"))</f>
        <v/>
      </c>
      <c r="D207" s="23"/>
      <c r="E207" s="25"/>
      <c r="F207" s="27" t="str">
        <f aca="false">IF(OR(B207="",E207=""),"",IFERROR(E207/INDEX(Captaciones!$L$5:$L$304,MATCH(B207,Captaciones!$A$5:$A$304,0)),""))</f>
        <v/>
      </c>
      <c r="G207" s="23"/>
      <c r="H207" s="23"/>
      <c r="I207" s="24"/>
      <c r="J207" s="23"/>
    </row>
    <row r="208" customFormat="false" ht="15" hidden="false" customHeight="false" outlineLevel="0" collapsed="false">
      <c r="A208" s="24"/>
      <c r="B208" s="23"/>
      <c r="C208" s="16" t="str">
        <f aca="false">IF(B208="","",IFERROR(INDEX(Captaciones!$C$5:$C$304,MATCH(B208,Captaciones!$A$5:$A$304,0)),"Ref. no encontrada"))</f>
        <v/>
      </c>
      <c r="D208" s="23"/>
      <c r="E208" s="25"/>
      <c r="F208" s="27" t="str">
        <f aca="false">IF(OR(B208="",E208=""),"",IFERROR(E208/INDEX(Captaciones!$L$5:$L$304,MATCH(B208,Captaciones!$A$5:$A$304,0)),""))</f>
        <v/>
      </c>
      <c r="G208" s="23"/>
      <c r="H208" s="23"/>
      <c r="I208" s="24"/>
      <c r="J208" s="23"/>
    </row>
    <row r="209" customFormat="false" ht="15" hidden="false" customHeight="false" outlineLevel="0" collapsed="false">
      <c r="A209" s="24"/>
      <c r="B209" s="23"/>
      <c r="C209" s="16" t="str">
        <f aca="false">IF(B209="","",IFERROR(INDEX(Captaciones!$C$5:$C$304,MATCH(B209,Captaciones!$A$5:$A$304,0)),"Ref. no encontrada"))</f>
        <v/>
      </c>
      <c r="D209" s="23"/>
      <c r="E209" s="25"/>
      <c r="F209" s="27" t="str">
        <f aca="false">IF(OR(B209="",E209=""),"",IFERROR(E209/INDEX(Captaciones!$L$5:$L$304,MATCH(B209,Captaciones!$A$5:$A$304,0)),""))</f>
        <v/>
      </c>
      <c r="G209" s="23"/>
      <c r="H209" s="23"/>
      <c r="I209" s="24"/>
      <c r="J209" s="23"/>
    </row>
    <row r="210" customFormat="false" ht="15" hidden="false" customHeight="false" outlineLevel="0" collapsed="false">
      <c r="A210" s="24"/>
      <c r="B210" s="23"/>
      <c r="C210" s="16" t="str">
        <f aca="false">IF(B210="","",IFERROR(INDEX(Captaciones!$C$5:$C$304,MATCH(B210,Captaciones!$A$5:$A$304,0)),"Ref. no encontrada"))</f>
        <v/>
      </c>
      <c r="D210" s="23"/>
      <c r="E210" s="25"/>
      <c r="F210" s="27" t="str">
        <f aca="false">IF(OR(B210="",E210=""),"",IFERROR(E210/INDEX(Captaciones!$L$5:$L$304,MATCH(B210,Captaciones!$A$5:$A$304,0)),""))</f>
        <v/>
      </c>
      <c r="G210" s="23"/>
      <c r="H210" s="23"/>
      <c r="I210" s="24"/>
      <c r="J210" s="23"/>
    </row>
    <row r="211" customFormat="false" ht="15" hidden="false" customHeight="false" outlineLevel="0" collapsed="false">
      <c r="A211" s="24"/>
      <c r="B211" s="23"/>
      <c r="C211" s="16" t="str">
        <f aca="false">IF(B211="","",IFERROR(INDEX(Captaciones!$C$5:$C$304,MATCH(B211,Captaciones!$A$5:$A$304,0)),"Ref. no encontrada"))</f>
        <v/>
      </c>
      <c r="D211" s="23"/>
      <c r="E211" s="25"/>
      <c r="F211" s="27" t="str">
        <f aca="false">IF(OR(B211="",E211=""),"",IFERROR(E211/INDEX(Captaciones!$L$5:$L$304,MATCH(B211,Captaciones!$A$5:$A$304,0)),""))</f>
        <v/>
      </c>
      <c r="G211" s="23"/>
      <c r="H211" s="23"/>
      <c r="I211" s="24"/>
      <c r="J211" s="23"/>
    </row>
    <row r="212" customFormat="false" ht="15" hidden="false" customHeight="false" outlineLevel="0" collapsed="false">
      <c r="A212" s="24"/>
      <c r="B212" s="23"/>
      <c r="C212" s="16" t="str">
        <f aca="false">IF(B212="","",IFERROR(INDEX(Captaciones!$C$5:$C$304,MATCH(B212,Captaciones!$A$5:$A$304,0)),"Ref. no encontrada"))</f>
        <v/>
      </c>
      <c r="D212" s="23"/>
      <c r="E212" s="25"/>
      <c r="F212" s="27" t="str">
        <f aca="false">IF(OR(B212="",E212=""),"",IFERROR(E212/INDEX(Captaciones!$L$5:$L$304,MATCH(B212,Captaciones!$A$5:$A$304,0)),""))</f>
        <v/>
      </c>
      <c r="G212" s="23"/>
      <c r="H212" s="23"/>
      <c r="I212" s="24"/>
      <c r="J212" s="23"/>
    </row>
    <row r="213" customFormat="false" ht="15" hidden="false" customHeight="false" outlineLevel="0" collapsed="false">
      <c r="A213" s="24"/>
      <c r="B213" s="23"/>
      <c r="C213" s="16" t="str">
        <f aca="false">IF(B213="","",IFERROR(INDEX(Captaciones!$C$5:$C$304,MATCH(B213,Captaciones!$A$5:$A$304,0)),"Ref. no encontrada"))</f>
        <v/>
      </c>
      <c r="D213" s="23"/>
      <c r="E213" s="25"/>
      <c r="F213" s="27" t="str">
        <f aca="false">IF(OR(B213="",E213=""),"",IFERROR(E213/INDEX(Captaciones!$L$5:$L$304,MATCH(B213,Captaciones!$A$5:$A$304,0)),""))</f>
        <v/>
      </c>
      <c r="G213" s="23"/>
      <c r="H213" s="23"/>
      <c r="I213" s="24"/>
      <c r="J213" s="23"/>
    </row>
    <row r="214" customFormat="false" ht="15" hidden="false" customHeight="false" outlineLevel="0" collapsed="false">
      <c r="A214" s="24"/>
      <c r="B214" s="23"/>
      <c r="C214" s="16" t="str">
        <f aca="false">IF(B214="","",IFERROR(INDEX(Captaciones!$C$5:$C$304,MATCH(B214,Captaciones!$A$5:$A$304,0)),"Ref. no encontrada"))</f>
        <v/>
      </c>
      <c r="D214" s="23"/>
      <c r="E214" s="25"/>
      <c r="F214" s="27" t="str">
        <f aca="false">IF(OR(B214="",E214=""),"",IFERROR(E214/INDEX(Captaciones!$L$5:$L$304,MATCH(B214,Captaciones!$A$5:$A$304,0)),""))</f>
        <v/>
      </c>
      <c r="G214" s="23"/>
      <c r="H214" s="23"/>
      <c r="I214" s="24"/>
      <c r="J214" s="23"/>
    </row>
    <row r="215" customFormat="false" ht="15" hidden="false" customHeight="false" outlineLevel="0" collapsed="false">
      <c r="A215" s="24"/>
      <c r="B215" s="23"/>
      <c r="C215" s="16" t="str">
        <f aca="false">IF(B215="","",IFERROR(INDEX(Captaciones!$C$5:$C$304,MATCH(B215,Captaciones!$A$5:$A$304,0)),"Ref. no encontrada"))</f>
        <v/>
      </c>
      <c r="D215" s="23"/>
      <c r="E215" s="25"/>
      <c r="F215" s="27" t="str">
        <f aca="false">IF(OR(B215="",E215=""),"",IFERROR(E215/INDEX(Captaciones!$L$5:$L$304,MATCH(B215,Captaciones!$A$5:$A$304,0)),""))</f>
        <v/>
      </c>
      <c r="G215" s="23"/>
      <c r="H215" s="23"/>
      <c r="I215" s="24"/>
      <c r="J215" s="23"/>
    </row>
    <row r="216" customFormat="false" ht="15" hidden="false" customHeight="false" outlineLevel="0" collapsed="false">
      <c r="A216" s="24"/>
      <c r="B216" s="23"/>
      <c r="C216" s="16" t="str">
        <f aca="false">IF(B216="","",IFERROR(INDEX(Captaciones!$C$5:$C$304,MATCH(B216,Captaciones!$A$5:$A$304,0)),"Ref. no encontrada"))</f>
        <v/>
      </c>
      <c r="D216" s="23"/>
      <c r="E216" s="25"/>
      <c r="F216" s="27" t="str">
        <f aca="false">IF(OR(B216="",E216=""),"",IFERROR(E216/INDEX(Captaciones!$L$5:$L$304,MATCH(B216,Captaciones!$A$5:$A$304,0)),""))</f>
        <v/>
      </c>
      <c r="G216" s="23"/>
      <c r="H216" s="23"/>
      <c r="I216" s="24"/>
      <c r="J216" s="23"/>
    </row>
    <row r="217" customFormat="false" ht="15" hidden="false" customHeight="false" outlineLevel="0" collapsed="false">
      <c r="A217" s="24"/>
      <c r="B217" s="23"/>
      <c r="C217" s="16" t="str">
        <f aca="false">IF(B217="","",IFERROR(INDEX(Captaciones!$C$5:$C$304,MATCH(B217,Captaciones!$A$5:$A$304,0)),"Ref. no encontrada"))</f>
        <v/>
      </c>
      <c r="D217" s="23"/>
      <c r="E217" s="25"/>
      <c r="F217" s="27" t="str">
        <f aca="false">IF(OR(B217="",E217=""),"",IFERROR(E217/INDEX(Captaciones!$L$5:$L$304,MATCH(B217,Captaciones!$A$5:$A$304,0)),""))</f>
        <v/>
      </c>
      <c r="G217" s="23"/>
      <c r="H217" s="23"/>
      <c r="I217" s="24"/>
      <c r="J217" s="23"/>
    </row>
    <row r="218" customFormat="false" ht="15" hidden="false" customHeight="false" outlineLevel="0" collapsed="false">
      <c r="A218" s="24"/>
      <c r="B218" s="23"/>
      <c r="C218" s="16" t="str">
        <f aca="false">IF(B218="","",IFERROR(INDEX(Captaciones!$C$5:$C$304,MATCH(B218,Captaciones!$A$5:$A$304,0)),"Ref. no encontrada"))</f>
        <v/>
      </c>
      <c r="D218" s="23"/>
      <c r="E218" s="25"/>
      <c r="F218" s="27" t="str">
        <f aca="false">IF(OR(B218="",E218=""),"",IFERROR(E218/INDEX(Captaciones!$L$5:$L$304,MATCH(B218,Captaciones!$A$5:$A$304,0)),""))</f>
        <v/>
      </c>
      <c r="G218" s="23"/>
      <c r="H218" s="23"/>
      <c r="I218" s="24"/>
      <c r="J218" s="23"/>
    </row>
    <row r="219" customFormat="false" ht="15" hidden="false" customHeight="false" outlineLevel="0" collapsed="false">
      <c r="A219" s="24"/>
      <c r="B219" s="23"/>
      <c r="C219" s="16" t="str">
        <f aca="false">IF(B219="","",IFERROR(INDEX(Captaciones!$C$5:$C$304,MATCH(B219,Captaciones!$A$5:$A$304,0)),"Ref. no encontrada"))</f>
        <v/>
      </c>
      <c r="D219" s="23"/>
      <c r="E219" s="25"/>
      <c r="F219" s="27" t="str">
        <f aca="false">IF(OR(B219="",E219=""),"",IFERROR(E219/INDEX(Captaciones!$L$5:$L$304,MATCH(B219,Captaciones!$A$5:$A$304,0)),""))</f>
        <v/>
      </c>
      <c r="G219" s="23"/>
      <c r="H219" s="23"/>
      <c r="I219" s="24"/>
      <c r="J219" s="23"/>
    </row>
    <row r="220" customFormat="false" ht="15" hidden="false" customHeight="false" outlineLevel="0" collapsed="false">
      <c r="A220" s="24"/>
      <c r="B220" s="23"/>
      <c r="C220" s="16" t="str">
        <f aca="false">IF(B220="","",IFERROR(INDEX(Captaciones!$C$5:$C$304,MATCH(B220,Captaciones!$A$5:$A$304,0)),"Ref. no encontrada"))</f>
        <v/>
      </c>
      <c r="D220" s="23"/>
      <c r="E220" s="25"/>
      <c r="F220" s="27" t="str">
        <f aca="false">IF(OR(B220="",E220=""),"",IFERROR(E220/INDEX(Captaciones!$L$5:$L$304,MATCH(B220,Captaciones!$A$5:$A$304,0)),""))</f>
        <v/>
      </c>
      <c r="G220" s="23"/>
      <c r="H220" s="23"/>
      <c r="I220" s="24"/>
      <c r="J220" s="23"/>
    </row>
    <row r="221" customFormat="false" ht="15" hidden="false" customHeight="false" outlineLevel="0" collapsed="false">
      <c r="A221" s="24"/>
      <c r="B221" s="23"/>
      <c r="C221" s="16" t="str">
        <f aca="false">IF(B221="","",IFERROR(INDEX(Captaciones!$C$5:$C$304,MATCH(B221,Captaciones!$A$5:$A$304,0)),"Ref. no encontrada"))</f>
        <v/>
      </c>
      <c r="D221" s="23"/>
      <c r="E221" s="25"/>
      <c r="F221" s="27" t="str">
        <f aca="false">IF(OR(B221="",E221=""),"",IFERROR(E221/INDEX(Captaciones!$L$5:$L$304,MATCH(B221,Captaciones!$A$5:$A$304,0)),""))</f>
        <v/>
      </c>
      <c r="G221" s="23"/>
      <c r="H221" s="23"/>
      <c r="I221" s="24"/>
      <c r="J221" s="23"/>
    </row>
    <row r="222" customFormat="false" ht="15" hidden="false" customHeight="false" outlineLevel="0" collapsed="false">
      <c r="A222" s="24"/>
      <c r="B222" s="23"/>
      <c r="C222" s="16" t="str">
        <f aca="false">IF(B222="","",IFERROR(INDEX(Captaciones!$C$5:$C$304,MATCH(B222,Captaciones!$A$5:$A$304,0)),"Ref. no encontrada"))</f>
        <v/>
      </c>
      <c r="D222" s="23"/>
      <c r="E222" s="25"/>
      <c r="F222" s="27" t="str">
        <f aca="false">IF(OR(B222="",E222=""),"",IFERROR(E222/INDEX(Captaciones!$L$5:$L$304,MATCH(B222,Captaciones!$A$5:$A$304,0)),""))</f>
        <v/>
      </c>
      <c r="G222" s="23"/>
      <c r="H222" s="23"/>
      <c r="I222" s="24"/>
      <c r="J222" s="23"/>
    </row>
    <row r="223" customFormat="false" ht="15" hidden="false" customHeight="false" outlineLevel="0" collapsed="false">
      <c r="A223" s="24"/>
      <c r="B223" s="23"/>
      <c r="C223" s="16" t="str">
        <f aca="false">IF(B223="","",IFERROR(INDEX(Captaciones!$C$5:$C$304,MATCH(B223,Captaciones!$A$5:$A$304,0)),"Ref. no encontrada"))</f>
        <v/>
      </c>
      <c r="D223" s="23"/>
      <c r="E223" s="25"/>
      <c r="F223" s="27" t="str">
        <f aca="false">IF(OR(B223="",E223=""),"",IFERROR(E223/INDEX(Captaciones!$L$5:$L$304,MATCH(B223,Captaciones!$A$5:$A$304,0)),""))</f>
        <v/>
      </c>
      <c r="G223" s="23"/>
      <c r="H223" s="23"/>
      <c r="I223" s="24"/>
      <c r="J223" s="23"/>
    </row>
    <row r="224" customFormat="false" ht="15" hidden="false" customHeight="false" outlineLevel="0" collapsed="false">
      <c r="A224" s="24"/>
      <c r="B224" s="23"/>
      <c r="C224" s="16" t="str">
        <f aca="false">IF(B224="","",IFERROR(INDEX(Captaciones!$C$5:$C$304,MATCH(B224,Captaciones!$A$5:$A$304,0)),"Ref. no encontrada"))</f>
        <v/>
      </c>
      <c r="D224" s="23"/>
      <c r="E224" s="25"/>
      <c r="F224" s="27" t="str">
        <f aca="false">IF(OR(B224="",E224=""),"",IFERROR(E224/INDEX(Captaciones!$L$5:$L$304,MATCH(B224,Captaciones!$A$5:$A$304,0)),""))</f>
        <v/>
      </c>
      <c r="G224" s="23"/>
      <c r="H224" s="23"/>
      <c r="I224" s="24"/>
      <c r="J224" s="23"/>
    </row>
    <row r="225" customFormat="false" ht="15" hidden="false" customHeight="false" outlineLevel="0" collapsed="false">
      <c r="A225" s="24"/>
      <c r="B225" s="23"/>
      <c r="C225" s="16" t="str">
        <f aca="false">IF(B225="","",IFERROR(INDEX(Captaciones!$C$5:$C$304,MATCH(B225,Captaciones!$A$5:$A$304,0)),"Ref. no encontrada"))</f>
        <v/>
      </c>
      <c r="D225" s="23"/>
      <c r="E225" s="25"/>
      <c r="F225" s="27" t="str">
        <f aca="false">IF(OR(B225="",E225=""),"",IFERROR(E225/INDEX(Captaciones!$L$5:$L$304,MATCH(B225,Captaciones!$A$5:$A$304,0)),""))</f>
        <v/>
      </c>
      <c r="G225" s="23"/>
      <c r="H225" s="23"/>
      <c r="I225" s="24"/>
      <c r="J225" s="23"/>
    </row>
    <row r="226" customFormat="false" ht="15" hidden="false" customHeight="false" outlineLevel="0" collapsed="false">
      <c r="A226" s="24"/>
      <c r="B226" s="23"/>
      <c r="C226" s="16" t="str">
        <f aca="false">IF(B226="","",IFERROR(INDEX(Captaciones!$C$5:$C$304,MATCH(B226,Captaciones!$A$5:$A$304,0)),"Ref. no encontrada"))</f>
        <v/>
      </c>
      <c r="D226" s="23"/>
      <c r="E226" s="25"/>
      <c r="F226" s="27" t="str">
        <f aca="false">IF(OR(B226="",E226=""),"",IFERROR(E226/INDEX(Captaciones!$L$5:$L$304,MATCH(B226,Captaciones!$A$5:$A$304,0)),""))</f>
        <v/>
      </c>
      <c r="G226" s="23"/>
      <c r="H226" s="23"/>
      <c r="I226" s="24"/>
      <c r="J226" s="23"/>
    </row>
    <row r="227" customFormat="false" ht="15" hidden="false" customHeight="false" outlineLevel="0" collapsed="false">
      <c r="A227" s="24"/>
      <c r="B227" s="23"/>
      <c r="C227" s="16" t="str">
        <f aca="false">IF(B227="","",IFERROR(INDEX(Captaciones!$C$5:$C$304,MATCH(B227,Captaciones!$A$5:$A$304,0)),"Ref. no encontrada"))</f>
        <v/>
      </c>
      <c r="D227" s="23"/>
      <c r="E227" s="25"/>
      <c r="F227" s="27" t="str">
        <f aca="false">IF(OR(B227="",E227=""),"",IFERROR(E227/INDEX(Captaciones!$L$5:$L$304,MATCH(B227,Captaciones!$A$5:$A$304,0)),""))</f>
        <v/>
      </c>
      <c r="G227" s="23"/>
      <c r="H227" s="23"/>
      <c r="I227" s="24"/>
      <c r="J227" s="23"/>
    </row>
    <row r="228" customFormat="false" ht="15" hidden="false" customHeight="false" outlineLevel="0" collapsed="false">
      <c r="A228" s="24"/>
      <c r="B228" s="23"/>
      <c r="C228" s="16" t="str">
        <f aca="false">IF(B228="","",IFERROR(INDEX(Captaciones!$C$5:$C$304,MATCH(B228,Captaciones!$A$5:$A$304,0)),"Ref. no encontrada"))</f>
        <v/>
      </c>
      <c r="D228" s="23"/>
      <c r="E228" s="25"/>
      <c r="F228" s="27" t="str">
        <f aca="false">IF(OR(B228="",E228=""),"",IFERROR(E228/INDEX(Captaciones!$L$5:$L$304,MATCH(B228,Captaciones!$A$5:$A$304,0)),""))</f>
        <v/>
      </c>
      <c r="G228" s="23"/>
      <c r="H228" s="23"/>
      <c r="I228" s="24"/>
      <c r="J228" s="23"/>
    </row>
    <row r="229" customFormat="false" ht="15" hidden="false" customHeight="false" outlineLevel="0" collapsed="false">
      <c r="A229" s="24"/>
      <c r="B229" s="23"/>
      <c r="C229" s="16" t="str">
        <f aca="false">IF(B229="","",IFERROR(INDEX(Captaciones!$C$5:$C$304,MATCH(B229,Captaciones!$A$5:$A$304,0)),"Ref. no encontrada"))</f>
        <v/>
      </c>
      <c r="D229" s="23"/>
      <c r="E229" s="25"/>
      <c r="F229" s="27" t="str">
        <f aca="false">IF(OR(B229="",E229=""),"",IFERROR(E229/INDEX(Captaciones!$L$5:$L$304,MATCH(B229,Captaciones!$A$5:$A$304,0)),""))</f>
        <v/>
      </c>
      <c r="G229" s="23"/>
      <c r="H229" s="23"/>
      <c r="I229" s="24"/>
      <c r="J229" s="23"/>
    </row>
    <row r="230" customFormat="false" ht="15" hidden="false" customHeight="false" outlineLevel="0" collapsed="false">
      <c r="A230" s="24"/>
      <c r="B230" s="23"/>
      <c r="C230" s="16" t="str">
        <f aca="false">IF(B230="","",IFERROR(INDEX(Captaciones!$C$5:$C$304,MATCH(B230,Captaciones!$A$5:$A$304,0)),"Ref. no encontrada"))</f>
        <v/>
      </c>
      <c r="D230" s="23"/>
      <c r="E230" s="25"/>
      <c r="F230" s="27" t="str">
        <f aca="false">IF(OR(B230="",E230=""),"",IFERROR(E230/INDEX(Captaciones!$L$5:$L$304,MATCH(B230,Captaciones!$A$5:$A$304,0)),""))</f>
        <v/>
      </c>
      <c r="G230" s="23"/>
      <c r="H230" s="23"/>
      <c r="I230" s="24"/>
      <c r="J230" s="23"/>
    </row>
    <row r="231" customFormat="false" ht="15" hidden="false" customHeight="false" outlineLevel="0" collapsed="false">
      <c r="A231" s="24"/>
      <c r="B231" s="23"/>
      <c r="C231" s="16" t="str">
        <f aca="false">IF(B231="","",IFERROR(INDEX(Captaciones!$C$5:$C$304,MATCH(B231,Captaciones!$A$5:$A$304,0)),"Ref. no encontrada"))</f>
        <v/>
      </c>
      <c r="D231" s="23"/>
      <c r="E231" s="25"/>
      <c r="F231" s="27" t="str">
        <f aca="false">IF(OR(B231="",E231=""),"",IFERROR(E231/INDEX(Captaciones!$L$5:$L$304,MATCH(B231,Captaciones!$A$5:$A$304,0)),""))</f>
        <v/>
      </c>
      <c r="G231" s="23"/>
      <c r="H231" s="23"/>
      <c r="I231" s="24"/>
      <c r="J231" s="23"/>
    </row>
    <row r="232" customFormat="false" ht="15" hidden="false" customHeight="false" outlineLevel="0" collapsed="false">
      <c r="A232" s="24"/>
      <c r="B232" s="23"/>
      <c r="C232" s="16" t="str">
        <f aca="false">IF(B232="","",IFERROR(INDEX(Captaciones!$C$5:$C$304,MATCH(B232,Captaciones!$A$5:$A$304,0)),"Ref. no encontrada"))</f>
        <v/>
      </c>
      <c r="D232" s="23"/>
      <c r="E232" s="25"/>
      <c r="F232" s="27" t="str">
        <f aca="false">IF(OR(B232="",E232=""),"",IFERROR(E232/INDEX(Captaciones!$L$5:$L$304,MATCH(B232,Captaciones!$A$5:$A$304,0)),""))</f>
        <v/>
      </c>
      <c r="G232" s="23"/>
      <c r="H232" s="23"/>
      <c r="I232" s="24"/>
      <c r="J232" s="23"/>
    </row>
    <row r="233" customFormat="false" ht="15" hidden="false" customHeight="false" outlineLevel="0" collapsed="false">
      <c r="A233" s="24"/>
      <c r="B233" s="23"/>
      <c r="C233" s="16" t="str">
        <f aca="false">IF(B233="","",IFERROR(INDEX(Captaciones!$C$5:$C$304,MATCH(B233,Captaciones!$A$5:$A$304,0)),"Ref. no encontrada"))</f>
        <v/>
      </c>
      <c r="D233" s="23"/>
      <c r="E233" s="25"/>
      <c r="F233" s="27" t="str">
        <f aca="false">IF(OR(B233="",E233=""),"",IFERROR(E233/INDEX(Captaciones!$L$5:$L$304,MATCH(B233,Captaciones!$A$5:$A$304,0)),""))</f>
        <v/>
      </c>
      <c r="G233" s="23"/>
      <c r="H233" s="23"/>
      <c r="I233" s="24"/>
      <c r="J233" s="23"/>
    </row>
    <row r="234" customFormat="false" ht="15" hidden="false" customHeight="false" outlineLevel="0" collapsed="false">
      <c r="A234" s="24"/>
      <c r="B234" s="23"/>
      <c r="C234" s="16" t="str">
        <f aca="false">IF(B234="","",IFERROR(INDEX(Captaciones!$C$5:$C$304,MATCH(B234,Captaciones!$A$5:$A$304,0)),"Ref. no encontrada"))</f>
        <v/>
      </c>
      <c r="D234" s="23"/>
      <c r="E234" s="25"/>
      <c r="F234" s="27" t="str">
        <f aca="false">IF(OR(B234="",E234=""),"",IFERROR(E234/INDEX(Captaciones!$L$5:$L$304,MATCH(B234,Captaciones!$A$5:$A$304,0)),""))</f>
        <v/>
      </c>
      <c r="G234" s="23"/>
      <c r="H234" s="23"/>
      <c r="I234" s="24"/>
      <c r="J234" s="23"/>
    </row>
    <row r="235" customFormat="false" ht="15" hidden="false" customHeight="false" outlineLevel="0" collapsed="false">
      <c r="A235" s="24"/>
      <c r="B235" s="23"/>
      <c r="C235" s="16" t="str">
        <f aca="false">IF(B235="","",IFERROR(INDEX(Captaciones!$C$5:$C$304,MATCH(B235,Captaciones!$A$5:$A$304,0)),"Ref. no encontrada"))</f>
        <v/>
      </c>
      <c r="D235" s="23"/>
      <c r="E235" s="25"/>
      <c r="F235" s="27" t="str">
        <f aca="false">IF(OR(B235="",E235=""),"",IFERROR(E235/INDEX(Captaciones!$L$5:$L$304,MATCH(B235,Captaciones!$A$5:$A$304,0)),""))</f>
        <v/>
      </c>
      <c r="G235" s="23"/>
      <c r="H235" s="23"/>
      <c r="I235" s="24"/>
      <c r="J235" s="23"/>
    </row>
    <row r="236" customFormat="false" ht="15" hidden="false" customHeight="false" outlineLevel="0" collapsed="false">
      <c r="A236" s="24"/>
      <c r="B236" s="23"/>
      <c r="C236" s="16" t="str">
        <f aca="false">IF(B236="","",IFERROR(INDEX(Captaciones!$C$5:$C$304,MATCH(B236,Captaciones!$A$5:$A$304,0)),"Ref. no encontrada"))</f>
        <v/>
      </c>
      <c r="D236" s="23"/>
      <c r="E236" s="25"/>
      <c r="F236" s="27" t="str">
        <f aca="false">IF(OR(B236="",E236=""),"",IFERROR(E236/INDEX(Captaciones!$L$5:$L$304,MATCH(B236,Captaciones!$A$5:$A$304,0)),""))</f>
        <v/>
      </c>
      <c r="G236" s="23"/>
      <c r="H236" s="23"/>
      <c r="I236" s="24"/>
      <c r="J236" s="23"/>
    </row>
    <row r="237" customFormat="false" ht="15" hidden="false" customHeight="false" outlineLevel="0" collapsed="false">
      <c r="A237" s="24"/>
      <c r="B237" s="23"/>
      <c r="C237" s="16" t="str">
        <f aca="false">IF(B237="","",IFERROR(INDEX(Captaciones!$C$5:$C$304,MATCH(B237,Captaciones!$A$5:$A$304,0)),"Ref. no encontrada"))</f>
        <v/>
      </c>
      <c r="D237" s="23"/>
      <c r="E237" s="25"/>
      <c r="F237" s="27" t="str">
        <f aca="false">IF(OR(B237="",E237=""),"",IFERROR(E237/INDEX(Captaciones!$L$5:$L$304,MATCH(B237,Captaciones!$A$5:$A$304,0)),""))</f>
        <v/>
      </c>
      <c r="G237" s="23"/>
      <c r="H237" s="23"/>
      <c r="I237" s="24"/>
      <c r="J237" s="23"/>
    </row>
    <row r="238" customFormat="false" ht="15" hidden="false" customHeight="false" outlineLevel="0" collapsed="false">
      <c r="A238" s="24"/>
      <c r="B238" s="23"/>
      <c r="C238" s="16" t="str">
        <f aca="false">IF(B238="","",IFERROR(INDEX(Captaciones!$C$5:$C$304,MATCH(B238,Captaciones!$A$5:$A$304,0)),"Ref. no encontrada"))</f>
        <v/>
      </c>
      <c r="D238" s="23"/>
      <c r="E238" s="25"/>
      <c r="F238" s="27" t="str">
        <f aca="false">IF(OR(B238="",E238=""),"",IFERROR(E238/INDEX(Captaciones!$L$5:$L$304,MATCH(B238,Captaciones!$A$5:$A$304,0)),""))</f>
        <v/>
      </c>
      <c r="G238" s="23"/>
      <c r="H238" s="23"/>
      <c r="I238" s="24"/>
      <c r="J238" s="23"/>
    </row>
    <row r="239" customFormat="false" ht="15" hidden="false" customHeight="false" outlineLevel="0" collapsed="false">
      <c r="A239" s="24"/>
      <c r="B239" s="23"/>
      <c r="C239" s="16" t="str">
        <f aca="false">IF(B239="","",IFERROR(INDEX(Captaciones!$C$5:$C$304,MATCH(B239,Captaciones!$A$5:$A$304,0)),"Ref. no encontrada"))</f>
        <v/>
      </c>
      <c r="D239" s="23"/>
      <c r="E239" s="25"/>
      <c r="F239" s="27" t="str">
        <f aca="false">IF(OR(B239="",E239=""),"",IFERROR(E239/INDEX(Captaciones!$L$5:$L$304,MATCH(B239,Captaciones!$A$5:$A$304,0)),""))</f>
        <v/>
      </c>
      <c r="G239" s="23"/>
      <c r="H239" s="23"/>
      <c r="I239" s="24"/>
      <c r="J239" s="23"/>
    </row>
    <row r="240" customFormat="false" ht="15" hidden="false" customHeight="false" outlineLevel="0" collapsed="false">
      <c r="A240" s="24"/>
      <c r="B240" s="23"/>
      <c r="C240" s="16" t="str">
        <f aca="false">IF(B240="","",IFERROR(INDEX(Captaciones!$C$5:$C$304,MATCH(B240,Captaciones!$A$5:$A$304,0)),"Ref. no encontrada"))</f>
        <v/>
      </c>
      <c r="D240" s="23"/>
      <c r="E240" s="25"/>
      <c r="F240" s="27" t="str">
        <f aca="false">IF(OR(B240="",E240=""),"",IFERROR(E240/INDEX(Captaciones!$L$5:$L$304,MATCH(B240,Captaciones!$A$5:$A$304,0)),""))</f>
        <v/>
      </c>
      <c r="G240" s="23"/>
      <c r="H240" s="23"/>
      <c r="I240" s="24"/>
      <c r="J240" s="23"/>
    </row>
    <row r="241" customFormat="false" ht="15" hidden="false" customHeight="false" outlineLevel="0" collapsed="false">
      <c r="A241" s="24"/>
      <c r="B241" s="23"/>
      <c r="C241" s="16" t="str">
        <f aca="false">IF(B241="","",IFERROR(INDEX(Captaciones!$C$5:$C$304,MATCH(B241,Captaciones!$A$5:$A$304,0)),"Ref. no encontrada"))</f>
        <v/>
      </c>
      <c r="D241" s="23"/>
      <c r="E241" s="25"/>
      <c r="F241" s="27" t="str">
        <f aca="false">IF(OR(B241="",E241=""),"",IFERROR(E241/INDEX(Captaciones!$L$5:$L$304,MATCH(B241,Captaciones!$A$5:$A$304,0)),""))</f>
        <v/>
      </c>
      <c r="G241" s="23"/>
      <c r="H241" s="23"/>
      <c r="I241" s="24"/>
      <c r="J241" s="23"/>
    </row>
    <row r="242" customFormat="false" ht="15" hidden="false" customHeight="false" outlineLevel="0" collapsed="false">
      <c r="A242" s="24"/>
      <c r="B242" s="23"/>
      <c r="C242" s="16" t="str">
        <f aca="false">IF(B242="","",IFERROR(INDEX(Captaciones!$C$5:$C$304,MATCH(B242,Captaciones!$A$5:$A$304,0)),"Ref. no encontrada"))</f>
        <v/>
      </c>
      <c r="D242" s="23"/>
      <c r="E242" s="25"/>
      <c r="F242" s="27" t="str">
        <f aca="false">IF(OR(B242="",E242=""),"",IFERROR(E242/INDEX(Captaciones!$L$5:$L$304,MATCH(B242,Captaciones!$A$5:$A$304,0)),""))</f>
        <v/>
      </c>
      <c r="G242" s="23"/>
      <c r="H242" s="23"/>
      <c r="I242" s="24"/>
      <c r="J242" s="23"/>
    </row>
    <row r="243" customFormat="false" ht="15" hidden="false" customHeight="false" outlineLevel="0" collapsed="false">
      <c r="A243" s="24"/>
      <c r="B243" s="23"/>
      <c r="C243" s="16" t="str">
        <f aca="false">IF(B243="","",IFERROR(INDEX(Captaciones!$C$5:$C$304,MATCH(B243,Captaciones!$A$5:$A$304,0)),"Ref. no encontrada"))</f>
        <v/>
      </c>
      <c r="D243" s="23"/>
      <c r="E243" s="25"/>
      <c r="F243" s="27" t="str">
        <f aca="false">IF(OR(B243="",E243=""),"",IFERROR(E243/INDEX(Captaciones!$L$5:$L$304,MATCH(B243,Captaciones!$A$5:$A$304,0)),""))</f>
        <v/>
      </c>
      <c r="G243" s="23"/>
      <c r="H243" s="23"/>
      <c r="I243" s="24"/>
      <c r="J243" s="23"/>
    </row>
    <row r="244" customFormat="false" ht="15" hidden="false" customHeight="false" outlineLevel="0" collapsed="false">
      <c r="A244" s="24"/>
      <c r="B244" s="23"/>
      <c r="C244" s="16" t="str">
        <f aca="false">IF(B244="","",IFERROR(INDEX(Captaciones!$C$5:$C$304,MATCH(B244,Captaciones!$A$5:$A$304,0)),"Ref. no encontrada"))</f>
        <v/>
      </c>
      <c r="D244" s="23"/>
      <c r="E244" s="25"/>
      <c r="F244" s="27" t="str">
        <f aca="false">IF(OR(B244="",E244=""),"",IFERROR(E244/INDEX(Captaciones!$L$5:$L$304,MATCH(B244,Captaciones!$A$5:$A$304,0)),""))</f>
        <v/>
      </c>
      <c r="G244" s="23"/>
      <c r="H244" s="23"/>
      <c r="I244" s="24"/>
      <c r="J244" s="23"/>
    </row>
    <row r="245" customFormat="false" ht="15" hidden="false" customHeight="false" outlineLevel="0" collapsed="false">
      <c r="A245" s="24"/>
      <c r="B245" s="23"/>
      <c r="C245" s="16" t="str">
        <f aca="false">IF(B245="","",IFERROR(INDEX(Captaciones!$C$5:$C$304,MATCH(B245,Captaciones!$A$5:$A$304,0)),"Ref. no encontrada"))</f>
        <v/>
      </c>
      <c r="D245" s="23"/>
      <c r="E245" s="25"/>
      <c r="F245" s="27" t="str">
        <f aca="false">IF(OR(B245="",E245=""),"",IFERROR(E245/INDEX(Captaciones!$L$5:$L$304,MATCH(B245,Captaciones!$A$5:$A$304,0)),""))</f>
        <v/>
      </c>
      <c r="G245" s="23"/>
      <c r="H245" s="23"/>
      <c r="I245" s="24"/>
      <c r="J245" s="23"/>
    </row>
    <row r="246" customFormat="false" ht="15" hidden="false" customHeight="false" outlineLevel="0" collapsed="false">
      <c r="A246" s="24"/>
      <c r="B246" s="23"/>
      <c r="C246" s="16" t="str">
        <f aca="false">IF(B246="","",IFERROR(INDEX(Captaciones!$C$5:$C$304,MATCH(B246,Captaciones!$A$5:$A$304,0)),"Ref. no encontrada"))</f>
        <v/>
      </c>
      <c r="D246" s="23"/>
      <c r="E246" s="25"/>
      <c r="F246" s="27" t="str">
        <f aca="false">IF(OR(B246="",E246=""),"",IFERROR(E246/INDEX(Captaciones!$L$5:$L$304,MATCH(B246,Captaciones!$A$5:$A$304,0)),""))</f>
        <v/>
      </c>
      <c r="G246" s="23"/>
      <c r="H246" s="23"/>
      <c r="I246" s="24"/>
      <c r="J246" s="23"/>
    </row>
    <row r="247" customFormat="false" ht="15" hidden="false" customHeight="false" outlineLevel="0" collapsed="false">
      <c r="A247" s="24"/>
      <c r="B247" s="23"/>
      <c r="C247" s="16" t="str">
        <f aca="false">IF(B247="","",IFERROR(INDEX(Captaciones!$C$5:$C$304,MATCH(B247,Captaciones!$A$5:$A$304,0)),"Ref. no encontrada"))</f>
        <v/>
      </c>
      <c r="D247" s="23"/>
      <c r="E247" s="25"/>
      <c r="F247" s="27" t="str">
        <f aca="false">IF(OR(B247="",E247=""),"",IFERROR(E247/INDEX(Captaciones!$L$5:$L$304,MATCH(B247,Captaciones!$A$5:$A$304,0)),""))</f>
        <v/>
      </c>
      <c r="G247" s="23"/>
      <c r="H247" s="23"/>
      <c r="I247" s="24"/>
      <c r="J247" s="23"/>
    </row>
    <row r="248" customFormat="false" ht="15" hidden="false" customHeight="false" outlineLevel="0" collapsed="false">
      <c r="A248" s="24"/>
      <c r="B248" s="23"/>
      <c r="C248" s="16" t="str">
        <f aca="false">IF(B248="","",IFERROR(INDEX(Captaciones!$C$5:$C$304,MATCH(B248,Captaciones!$A$5:$A$304,0)),"Ref. no encontrada"))</f>
        <v/>
      </c>
      <c r="D248" s="23"/>
      <c r="E248" s="25"/>
      <c r="F248" s="27" t="str">
        <f aca="false">IF(OR(B248="",E248=""),"",IFERROR(E248/INDEX(Captaciones!$L$5:$L$304,MATCH(B248,Captaciones!$A$5:$A$304,0)),""))</f>
        <v/>
      </c>
      <c r="G248" s="23"/>
      <c r="H248" s="23"/>
      <c r="I248" s="24"/>
      <c r="J248" s="23"/>
    </row>
    <row r="249" customFormat="false" ht="15" hidden="false" customHeight="false" outlineLevel="0" collapsed="false">
      <c r="A249" s="24"/>
      <c r="B249" s="23"/>
      <c r="C249" s="16" t="str">
        <f aca="false">IF(B249="","",IFERROR(INDEX(Captaciones!$C$5:$C$304,MATCH(B249,Captaciones!$A$5:$A$304,0)),"Ref. no encontrada"))</f>
        <v/>
      </c>
      <c r="D249" s="23"/>
      <c r="E249" s="25"/>
      <c r="F249" s="27" t="str">
        <f aca="false">IF(OR(B249="",E249=""),"",IFERROR(E249/INDEX(Captaciones!$L$5:$L$304,MATCH(B249,Captaciones!$A$5:$A$304,0)),""))</f>
        <v/>
      </c>
      <c r="G249" s="23"/>
      <c r="H249" s="23"/>
      <c r="I249" s="24"/>
      <c r="J249" s="23"/>
    </row>
    <row r="250" customFormat="false" ht="15" hidden="false" customHeight="false" outlineLevel="0" collapsed="false">
      <c r="A250" s="24"/>
      <c r="B250" s="23"/>
      <c r="C250" s="16" t="str">
        <f aca="false">IF(B250="","",IFERROR(INDEX(Captaciones!$C$5:$C$304,MATCH(B250,Captaciones!$A$5:$A$304,0)),"Ref. no encontrada"))</f>
        <v/>
      </c>
      <c r="D250" s="23"/>
      <c r="E250" s="25"/>
      <c r="F250" s="27" t="str">
        <f aca="false">IF(OR(B250="",E250=""),"",IFERROR(E250/INDEX(Captaciones!$L$5:$L$304,MATCH(B250,Captaciones!$A$5:$A$304,0)),""))</f>
        <v/>
      </c>
      <c r="G250" s="23"/>
      <c r="H250" s="23"/>
      <c r="I250" s="24"/>
      <c r="J250" s="23"/>
    </row>
    <row r="251" customFormat="false" ht="15" hidden="false" customHeight="false" outlineLevel="0" collapsed="false">
      <c r="A251" s="24"/>
      <c r="B251" s="23"/>
      <c r="C251" s="16" t="str">
        <f aca="false">IF(B251="","",IFERROR(INDEX(Captaciones!$C$5:$C$304,MATCH(B251,Captaciones!$A$5:$A$304,0)),"Ref. no encontrada"))</f>
        <v/>
      </c>
      <c r="D251" s="23"/>
      <c r="E251" s="25"/>
      <c r="F251" s="27" t="str">
        <f aca="false">IF(OR(B251="",E251=""),"",IFERROR(E251/INDEX(Captaciones!$L$5:$L$304,MATCH(B251,Captaciones!$A$5:$A$304,0)),""))</f>
        <v/>
      </c>
      <c r="G251" s="23"/>
      <c r="H251" s="23"/>
      <c r="I251" s="24"/>
      <c r="J251" s="23"/>
    </row>
    <row r="252" customFormat="false" ht="15" hidden="false" customHeight="false" outlineLevel="0" collapsed="false">
      <c r="A252" s="24"/>
      <c r="B252" s="23"/>
      <c r="C252" s="16" t="str">
        <f aca="false">IF(B252="","",IFERROR(INDEX(Captaciones!$C$5:$C$304,MATCH(B252,Captaciones!$A$5:$A$304,0)),"Ref. no encontrada"))</f>
        <v/>
      </c>
      <c r="D252" s="23"/>
      <c r="E252" s="25"/>
      <c r="F252" s="27" t="str">
        <f aca="false">IF(OR(B252="",E252=""),"",IFERROR(E252/INDEX(Captaciones!$L$5:$L$304,MATCH(B252,Captaciones!$A$5:$A$304,0)),""))</f>
        <v/>
      </c>
      <c r="G252" s="23"/>
      <c r="H252" s="23"/>
      <c r="I252" s="24"/>
      <c r="J252" s="23"/>
    </row>
    <row r="253" customFormat="false" ht="15" hidden="false" customHeight="false" outlineLevel="0" collapsed="false">
      <c r="A253" s="24"/>
      <c r="B253" s="23"/>
      <c r="C253" s="16" t="str">
        <f aca="false">IF(B253="","",IFERROR(INDEX(Captaciones!$C$5:$C$304,MATCH(B253,Captaciones!$A$5:$A$304,0)),"Ref. no encontrada"))</f>
        <v/>
      </c>
      <c r="D253" s="23"/>
      <c r="E253" s="25"/>
      <c r="F253" s="27" t="str">
        <f aca="false">IF(OR(B253="",E253=""),"",IFERROR(E253/INDEX(Captaciones!$L$5:$L$304,MATCH(B253,Captaciones!$A$5:$A$304,0)),""))</f>
        <v/>
      </c>
      <c r="G253" s="23"/>
      <c r="H253" s="23"/>
      <c r="I253" s="24"/>
      <c r="J253" s="23"/>
    </row>
    <row r="254" customFormat="false" ht="15" hidden="false" customHeight="false" outlineLevel="0" collapsed="false">
      <c r="A254" s="24"/>
      <c r="B254" s="23"/>
      <c r="C254" s="16" t="str">
        <f aca="false">IF(B254="","",IFERROR(INDEX(Captaciones!$C$5:$C$304,MATCH(B254,Captaciones!$A$5:$A$304,0)),"Ref. no encontrada"))</f>
        <v/>
      </c>
      <c r="D254" s="23"/>
      <c r="E254" s="25"/>
      <c r="F254" s="27" t="str">
        <f aca="false">IF(OR(B254="",E254=""),"",IFERROR(E254/INDEX(Captaciones!$L$5:$L$304,MATCH(B254,Captaciones!$A$5:$A$304,0)),""))</f>
        <v/>
      </c>
      <c r="G254" s="23"/>
      <c r="H254" s="23"/>
      <c r="I254" s="24"/>
      <c r="J254" s="23"/>
    </row>
    <row r="255" customFormat="false" ht="15" hidden="false" customHeight="false" outlineLevel="0" collapsed="false">
      <c r="A255" s="24"/>
      <c r="B255" s="23"/>
      <c r="C255" s="16" t="str">
        <f aca="false">IF(B255="","",IFERROR(INDEX(Captaciones!$C$5:$C$304,MATCH(B255,Captaciones!$A$5:$A$304,0)),"Ref. no encontrada"))</f>
        <v/>
      </c>
      <c r="D255" s="23"/>
      <c r="E255" s="25"/>
      <c r="F255" s="27" t="str">
        <f aca="false">IF(OR(B255="",E255=""),"",IFERROR(E255/INDEX(Captaciones!$L$5:$L$304,MATCH(B255,Captaciones!$A$5:$A$304,0)),""))</f>
        <v/>
      </c>
      <c r="G255" s="23"/>
      <c r="H255" s="23"/>
      <c r="I255" s="24"/>
      <c r="J255" s="23"/>
    </row>
    <row r="256" customFormat="false" ht="15" hidden="false" customHeight="false" outlineLevel="0" collapsed="false">
      <c r="A256" s="24"/>
      <c r="B256" s="23"/>
      <c r="C256" s="16" t="str">
        <f aca="false">IF(B256="","",IFERROR(INDEX(Captaciones!$C$5:$C$304,MATCH(B256,Captaciones!$A$5:$A$304,0)),"Ref. no encontrada"))</f>
        <v/>
      </c>
      <c r="D256" s="23"/>
      <c r="E256" s="25"/>
      <c r="F256" s="27" t="str">
        <f aca="false">IF(OR(B256="",E256=""),"",IFERROR(E256/INDEX(Captaciones!$L$5:$L$304,MATCH(B256,Captaciones!$A$5:$A$304,0)),""))</f>
        <v/>
      </c>
      <c r="G256" s="23"/>
      <c r="H256" s="23"/>
      <c r="I256" s="24"/>
      <c r="J256" s="23"/>
    </row>
    <row r="257" customFormat="false" ht="15" hidden="false" customHeight="false" outlineLevel="0" collapsed="false">
      <c r="A257" s="24"/>
      <c r="B257" s="23"/>
      <c r="C257" s="16" t="str">
        <f aca="false">IF(B257="","",IFERROR(INDEX(Captaciones!$C$5:$C$304,MATCH(B257,Captaciones!$A$5:$A$304,0)),"Ref. no encontrada"))</f>
        <v/>
      </c>
      <c r="D257" s="23"/>
      <c r="E257" s="25"/>
      <c r="F257" s="27" t="str">
        <f aca="false">IF(OR(B257="",E257=""),"",IFERROR(E257/INDEX(Captaciones!$L$5:$L$304,MATCH(B257,Captaciones!$A$5:$A$304,0)),""))</f>
        <v/>
      </c>
      <c r="G257" s="23"/>
      <c r="H257" s="23"/>
      <c r="I257" s="24"/>
      <c r="J257" s="23"/>
    </row>
    <row r="258" customFormat="false" ht="15" hidden="false" customHeight="false" outlineLevel="0" collapsed="false">
      <c r="A258" s="24"/>
      <c r="B258" s="23"/>
      <c r="C258" s="16" t="str">
        <f aca="false">IF(B258="","",IFERROR(INDEX(Captaciones!$C$5:$C$304,MATCH(B258,Captaciones!$A$5:$A$304,0)),"Ref. no encontrada"))</f>
        <v/>
      </c>
      <c r="D258" s="23"/>
      <c r="E258" s="25"/>
      <c r="F258" s="27" t="str">
        <f aca="false">IF(OR(B258="",E258=""),"",IFERROR(E258/INDEX(Captaciones!$L$5:$L$304,MATCH(B258,Captaciones!$A$5:$A$304,0)),""))</f>
        <v/>
      </c>
      <c r="G258" s="23"/>
      <c r="H258" s="23"/>
      <c r="I258" s="24"/>
      <c r="J258" s="23"/>
    </row>
    <row r="259" customFormat="false" ht="15" hidden="false" customHeight="false" outlineLevel="0" collapsed="false">
      <c r="A259" s="24"/>
      <c r="B259" s="23"/>
      <c r="C259" s="16" t="str">
        <f aca="false">IF(B259="","",IFERROR(INDEX(Captaciones!$C$5:$C$304,MATCH(B259,Captaciones!$A$5:$A$304,0)),"Ref. no encontrada"))</f>
        <v/>
      </c>
      <c r="D259" s="23"/>
      <c r="E259" s="25"/>
      <c r="F259" s="27" t="str">
        <f aca="false">IF(OR(B259="",E259=""),"",IFERROR(E259/INDEX(Captaciones!$L$5:$L$304,MATCH(B259,Captaciones!$A$5:$A$304,0)),""))</f>
        <v/>
      </c>
      <c r="G259" s="23"/>
      <c r="H259" s="23"/>
      <c r="I259" s="24"/>
      <c r="J259" s="23"/>
    </row>
    <row r="260" customFormat="false" ht="15" hidden="false" customHeight="false" outlineLevel="0" collapsed="false">
      <c r="A260" s="24"/>
      <c r="B260" s="23"/>
      <c r="C260" s="16" t="str">
        <f aca="false">IF(B260="","",IFERROR(INDEX(Captaciones!$C$5:$C$304,MATCH(B260,Captaciones!$A$5:$A$304,0)),"Ref. no encontrada"))</f>
        <v/>
      </c>
      <c r="D260" s="23"/>
      <c r="E260" s="25"/>
      <c r="F260" s="27" t="str">
        <f aca="false">IF(OR(B260="",E260=""),"",IFERROR(E260/INDEX(Captaciones!$L$5:$L$304,MATCH(B260,Captaciones!$A$5:$A$304,0)),""))</f>
        <v/>
      </c>
      <c r="G260" s="23"/>
      <c r="H260" s="23"/>
      <c r="I260" s="24"/>
      <c r="J260" s="23"/>
    </row>
    <row r="261" customFormat="false" ht="15" hidden="false" customHeight="false" outlineLevel="0" collapsed="false">
      <c r="A261" s="24"/>
      <c r="B261" s="23"/>
      <c r="C261" s="16" t="str">
        <f aca="false">IF(B261="","",IFERROR(INDEX(Captaciones!$C$5:$C$304,MATCH(B261,Captaciones!$A$5:$A$304,0)),"Ref. no encontrada"))</f>
        <v/>
      </c>
      <c r="D261" s="23"/>
      <c r="E261" s="25"/>
      <c r="F261" s="27" t="str">
        <f aca="false">IF(OR(B261="",E261=""),"",IFERROR(E261/INDEX(Captaciones!$L$5:$L$304,MATCH(B261,Captaciones!$A$5:$A$304,0)),""))</f>
        <v/>
      </c>
      <c r="G261" s="23"/>
      <c r="H261" s="23"/>
      <c r="I261" s="24"/>
      <c r="J261" s="23"/>
    </row>
    <row r="262" customFormat="false" ht="15" hidden="false" customHeight="false" outlineLevel="0" collapsed="false">
      <c r="A262" s="24"/>
      <c r="B262" s="23"/>
      <c r="C262" s="16" t="str">
        <f aca="false">IF(B262="","",IFERROR(INDEX(Captaciones!$C$5:$C$304,MATCH(B262,Captaciones!$A$5:$A$304,0)),"Ref. no encontrada"))</f>
        <v/>
      </c>
      <c r="D262" s="23"/>
      <c r="E262" s="25"/>
      <c r="F262" s="27" t="str">
        <f aca="false">IF(OR(B262="",E262=""),"",IFERROR(E262/INDEX(Captaciones!$L$5:$L$304,MATCH(B262,Captaciones!$A$5:$A$304,0)),""))</f>
        <v/>
      </c>
      <c r="G262" s="23"/>
      <c r="H262" s="23"/>
      <c r="I262" s="24"/>
      <c r="J262" s="23"/>
    </row>
    <row r="263" customFormat="false" ht="15" hidden="false" customHeight="false" outlineLevel="0" collapsed="false">
      <c r="A263" s="24"/>
      <c r="B263" s="23"/>
      <c r="C263" s="16" t="str">
        <f aca="false">IF(B263="","",IFERROR(INDEX(Captaciones!$C$5:$C$304,MATCH(B263,Captaciones!$A$5:$A$304,0)),"Ref. no encontrada"))</f>
        <v/>
      </c>
      <c r="D263" s="23"/>
      <c r="E263" s="25"/>
      <c r="F263" s="27" t="str">
        <f aca="false">IF(OR(B263="",E263=""),"",IFERROR(E263/INDEX(Captaciones!$L$5:$L$304,MATCH(B263,Captaciones!$A$5:$A$304,0)),""))</f>
        <v/>
      </c>
      <c r="G263" s="23"/>
      <c r="H263" s="23"/>
      <c r="I263" s="24"/>
      <c r="J263" s="23"/>
    </row>
    <row r="264" customFormat="false" ht="15" hidden="false" customHeight="false" outlineLevel="0" collapsed="false">
      <c r="A264" s="24"/>
      <c r="B264" s="23"/>
      <c r="C264" s="16" t="str">
        <f aca="false">IF(B264="","",IFERROR(INDEX(Captaciones!$C$5:$C$304,MATCH(B264,Captaciones!$A$5:$A$304,0)),"Ref. no encontrada"))</f>
        <v/>
      </c>
      <c r="D264" s="23"/>
      <c r="E264" s="25"/>
      <c r="F264" s="27" t="str">
        <f aca="false">IF(OR(B264="",E264=""),"",IFERROR(E264/INDEX(Captaciones!$L$5:$L$304,MATCH(B264,Captaciones!$A$5:$A$304,0)),""))</f>
        <v/>
      </c>
      <c r="G264" s="23"/>
      <c r="H264" s="23"/>
      <c r="I264" s="24"/>
      <c r="J264" s="23"/>
    </row>
    <row r="265" customFormat="false" ht="15" hidden="false" customHeight="false" outlineLevel="0" collapsed="false">
      <c r="A265" s="24"/>
      <c r="B265" s="23"/>
      <c r="C265" s="16" t="str">
        <f aca="false">IF(B265="","",IFERROR(INDEX(Captaciones!$C$5:$C$304,MATCH(B265,Captaciones!$A$5:$A$304,0)),"Ref. no encontrada"))</f>
        <v/>
      </c>
      <c r="D265" s="23"/>
      <c r="E265" s="25"/>
      <c r="F265" s="27" t="str">
        <f aca="false">IF(OR(B265="",E265=""),"",IFERROR(E265/INDEX(Captaciones!$L$5:$L$304,MATCH(B265,Captaciones!$A$5:$A$304,0)),""))</f>
        <v/>
      </c>
      <c r="G265" s="23"/>
      <c r="H265" s="23"/>
      <c r="I265" s="24"/>
      <c r="J265" s="23"/>
    </row>
    <row r="266" customFormat="false" ht="15" hidden="false" customHeight="false" outlineLevel="0" collapsed="false">
      <c r="A266" s="24"/>
      <c r="B266" s="23"/>
      <c r="C266" s="16" t="str">
        <f aca="false">IF(B266="","",IFERROR(INDEX(Captaciones!$C$5:$C$304,MATCH(B266,Captaciones!$A$5:$A$304,0)),"Ref. no encontrada"))</f>
        <v/>
      </c>
      <c r="D266" s="23"/>
      <c r="E266" s="25"/>
      <c r="F266" s="27" t="str">
        <f aca="false">IF(OR(B266="",E266=""),"",IFERROR(E266/INDEX(Captaciones!$L$5:$L$304,MATCH(B266,Captaciones!$A$5:$A$304,0)),""))</f>
        <v/>
      </c>
      <c r="G266" s="23"/>
      <c r="H266" s="23"/>
      <c r="I266" s="24"/>
      <c r="J266" s="23"/>
    </row>
    <row r="267" customFormat="false" ht="15" hidden="false" customHeight="false" outlineLevel="0" collapsed="false">
      <c r="A267" s="24"/>
      <c r="B267" s="23"/>
      <c r="C267" s="16" t="str">
        <f aca="false">IF(B267="","",IFERROR(INDEX(Captaciones!$C$5:$C$304,MATCH(B267,Captaciones!$A$5:$A$304,0)),"Ref. no encontrada"))</f>
        <v/>
      </c>
      <c r="D267" s="23"/>
      <c r="E267" s="25"/>
      <c r="F267" s="27" t="str">
        <f aca="false">IF(OR(B267="",E267=""),"",IFERROR(E267/INDEX(Captaciones!$L$5:$L$304,MATCH(B267,Captaciones!$A$5:$A$304,0)),""))</f>
        <v/>
      </c>
      <c r="G267" s="23"/>
      <c r="H267" s="23"/>
      <c r="I267" s="24"/>
      <c r="J267" s="23"/>
    </row>
    <row r="268" customFormat="false" ht="15" hidden="false" customHeight="false" outlineLevel="0" collapsed="false">
      <c r="A268" s="24"/>
      <c r="B268" s="23"/>
      <c r="C268" s="16" t="str">
        <f aca="false">IF(B268="","",IFERROR(INDEX(Captaciones!$C$5:$C$304,MATCH(B268,Captaciones!$A$5:$A$304,0)),"Ref. no encontrada"))</f>
        <v/>
      </c>
      <c r="D268" s="23"/>
      <c r="E268" s="25"/>
      <c r="F268" s="27" t="str">
        <f aca="false">IF(OR(B268="",E268=""),"",IFERROR(E268/INDEX(Captaciones!$L$5:$L$304,MATCH(B268,Captaciones!$A$5:$A$304,0)),""))</f>
        <v/>
      </c>
      <c r="G268" s="23"/>
      <c r="H268" s="23"/>
      <c r="I268" s="24"/>
      <c r="J268" s="23"/>
    </row>
    <row r="269" customFormat="false" ht="15" hidden="false" customHeight="false" outlineLevel="0" collapsed="false">
      <c r="A269" s="24"/>
      <c r="B269" s="23"/>
      <c r="C269" s="16" t="str">
        <f aca="false">IF(B269="","",IFERROR(INDEX(Captaciones!$C$5:$C$304,MATCH(B269,Captaciones!$A$5:$A$304,0)),"Ref. no encontrada"))</f>
        <v/>
      </c>
      <c r="D269" s="23"/>
      <c r="E269" s="25"/>
      <c r="F269" s="27" t="str">
        <f aca="false">IF(OR(B269="",E269=""),"",IFERROR(E269/INDEX(Captaciones!$L$5:$L$304,MATCH(B269,Captaciones!$A$5:$A$304,0)),""))</f>
        <v/>
      </c>
      <c r="G269" s="23"/>
      <c r="H269" s="23"/>
      <c r="I269" s="24"/>
      <c r="J269" s="23"/>
    </row>
    <row r="270" customFormat="false" ht="15" hidden="false" customHeight="false" outlineLevel="0" collapsed="false">
      <c r="A270" s="24"/>
      <c r="B270" s="23"/>
      <c r="C270" s="16" t="str">
        <f aca="false">IF(B270="","",IFERROR(INDEX(Captaciones!$C$5:$C$304,MATCH(B270,Captaciones!$A$5:$A$304,0)),"Ref. no encontrada"))</f>
        <v/>
      </c>
      <c r="D270" s="23"/>
      <c r="E270" s="25"/>
      <c r="F270" s="27" t="str">
        <f aca="false">IF(OR(B270="",E270=""),"",IFERROR(E270/INDEX(Captaciones!$L$5:$L$304,MATCH(B270,Captaciones!$A$5:$A$304,0)),""))</f>
        <v/>
      </c>
      <c r="G270" s="23"/>
      <c r="H270" s="23"/>
      <c r="I270" s="24"/>
      <c r="J270" s="23"/>
    </row>
    <row r="271" customFormat="false" ht="15" hidden="false" customHeight="false" outlineLevel="0" collapsed="false">
      <c r="A271" s="24"/>
      <c r="B271" s="23"/>
      <c r="C271" s="16" t="str">
        <f aca="false">IF(B271="","",IFERROR(INDEX(Captaciones!$C$5:$C$304,MATCH(B271,Captaciones!$A$5:$A$304,0)),"Ref. no encontrada"))</f>
        <v/>
      </c>
      <c r="D271" s="23"/>
      <c r="E271" s="25"/>
      <c r="F271" s="27" t="str">
        <f aca="false">IF(OR(B271="",E271=""),"",IFERROR(E271/INDEX(Captaciones!$L$5:$L$304,MATCH(B271,Captaciones!$A$5:$A$304,0)),""))</f>
        <v/>
      </c>
      <c r="G271" s="23"/>
      <c r="H271" s="23"/>
      <c r="I271" s="24"/>
      <c r="J271" s="23"/>
    </row>
    <row r="272" customFormat="false" ht="15" hidden="false" customHeight="false" outlineLevel="0" collapsed="false">
      <c r="A272" s="24"/>
      <c r="B272" s="23"/>
      <c r="C272" s="16" t="str">
        <f aca="false">IF(B272="","",IFERROR(INDEX(Captaciones!$C$5:$C$304,MATCH(B272,Captaciones!$A$5:$A$304,0)),"Ref. no encontrada"))</f>
        <v/>
      </c>
      <c r="D272" s="23"/>
      <c r="E272" s="25"/>
      <c r="F272" s="27" t="str">
        <f aca="false">IF(OR(B272="",E272=""),"",IFERROR(E272/INDEX(Captaciones!$L$5:$L$304,MATCH(B272,Captaciones!$A$5:$A$304,0)),""))</f>
        <v/>
      </c>
      <c r="G272" s="23"/>
      <c r="H272" s="23"/>
      <c r="I272" s="24"/>
      <c r="J272" s="23"/>
    </row>
    <row r="273" customFormat="false" ht="15" hidden="false" customHeight="false" outlineLevel="0" collapsed="false">
      <c r="A273" s="24"/>
      <c r="B273" s="23"/>
      <c r="C273" s="16" t="str">
        <f aca="false">IF(B273="","",IFERROR(INDEX(Captaciones!$C$5:$C$304,MATCH(B273,Captaciones!$A$5:$A$304,0)),"Ref. no encontrada"))</f>
        <v/>
      </c>
      <c r="D273" s="23"/>
      <c r="E273" s="25"/>
      <c r="F273" s="27" t="str">
        <f aca="false">IF(OR(B273="",E273=""),"",IFERROR(E273/INDEX(Captaciones!$L$5:$L$304,MATCH(B273,Captaciones!$A$5:$A$304,0)),""))</f>
        <v/>
      </c>
      <c r="G273" s="23"/>
      <c r="H273" s="23"/>
      <c r="I273" s="24"/>
      <c r="J273" s="23"/>
    </row>
    <row r="274" customFormat="false" ht="15" hidden="false" customHeight="false" outlineLevel="0" collapsed="false">
      <c r="A274" s="24"/>
      <c r="B274" s="23"/>
      <c r="C274" s="16" t="str">
        <f aca="false">IF(B274="","",IFERROR(INDEX(Captaciones!$C$5:$C$304,MATCH(B274,Captaciones!$A$5:$A$304,0)),"Ref. no encontrada"))</f>
        <v/>
      </c>
      <c r="D274" s="23"/>
      <c r="E274" s="25"/>
      <c r="F274" s="27" t="str">
        <f aca="false">IF(OR(B274="",E274=""),"",IFERROR(E274/INDEX(Captaciones!$L$5:$L$304,MATCH(B274,Captaciones!$A$5:$A$304,0)),""))</f>
        <v/>
      </c>
      <c r="G274" s="23"/>
      <c r="H274" s="23"/>
      <c r="I274" s="24"/>
      <c r="J274" s="23"/>
    </row>
    <row r="275" customFormat="false" ht="15" hidden="false" customHeight="false" outlineLevel="0" collapsed="false">
      <c r="A275" s="24"/>
      <c r="B275" s="23"/>
      <c r="C275" s="16" t="str">
        <f aca="false">IF(B275="","",IFERROR(INDEX(Captaciones!$C$5:$C$304,MATCH(B275,Captaciones!$A$5:$A$304,0)),"Ref. no encontrada"))</f>
        <v/>
      </c>
      <c r="D275" s="23"/>
      <c r="E275" s="25"/>
      <c r="F275" s="27" t="str">
        <f aca="false">IF(OR(B275="",E275=""),"",IFERROR(E275/INDEX(Captaciones!$L$5:$L$304,MATCH(B275,Captaciones!$A$5:$A$304,0)),""))</f>
        <v/>
      </c>
      <c r="G275" s="23"/>
      <c r="H275" s="23"/>
      <c r="I275" s="24"/>
      <c r="J275" s="23"/>
    </row>
    <row r="276" customFormat="false" ht="15" hidden="false" customHeight="false" outlineLevel="0" collapsed="false">
      <c r="A276" s="24"/>
      <c r="B276" s="23"/>
      <c r="C276" s="16" t="str">
        <f aca="false">IF(B276="","",IFERROR(INDEX(Captaciones!$C$5:$C$304,MATCH(B276,Captaciones!$A$5:$A$304,0)),"Ref. no encontrada"))</f>
        <v/>
      </c>
      <c r="D276" s="23"/>
      <c r="E276" s="25"/>
      <c r="F276" s="27" t="str">
        <f aca="false">IF(OR(B276="",E276=""),"",IFERROR(E276/INDEX(Captaciones!$L$5:$L$304,MATCH(B276,Captaciones!$A$5:$A$304,0)),""))</f>
        <v/>
      </c>
      <c r="G276" s="23"/>
      <c r="H276" s="23"/>
      <c r="I276" s="24"/>
      <c r="J276" s="23"/>
    </row>
    <row r="277" customFormat="false" ht="15" hidden="false" customHeight="false" outlineLevel="0" collapsed="false">
      <c r="A277" s="24"/>
      <c r="B277" s="23"/>
      <c r="C277" s="16" t="str">
        <f aca="false">IF(B277="","",IFERROR(INDEX(Captaciones!$C$5:$C$304,MATCH(B277,Captaciones!$A$5:$A$304,0)),"Ref. no encontrada"))</f>
        <v/>
      </c>
      <c r="D277" s="23"/>
      <c r="E277" s="25"/>
      <c r="F277" s="27" t="str">
        <f aca="false">IF(OR(B277="",E277=""),"",IFERROR(E277/INDEX(Captaciones!$L$5:$L$304,MATCH(B277,Captaciones!$A$5:$A$304,0)),""))</f>
        <v/>
      </c>
      <c r="G277" s="23"/>
      <c r="H277" s="23"/>
      <c r="I277" s="24"/>
      <c r="J277" s="23"/>
    </row>
    <row r="278" customFormat="false" ht="15" hidden="false" customHeight="false" outlineLevel="0" collapsed="false">
      <c r="A278" s="24"/>
      <c r="B278" s="23"/>
      <c r="C278" s="16" t="str">
        <f aca="false">IF(B278="","",IFERROR(INDEX(Captaciones!$C$5:$C$304,MATCH(B278,Captaciones!$A$5:$A$304,0)),"Ref. no encontrada"))</f>
        <v/>
      </c>
      <c r="D278" s="23"/>
      <c r="E278" s="25"/>
      <c r="F278" s="27" t="str">
        <f aca="false">IF(OR(B278="",E278=""),"",IFERROR(E278/INDEX(Captaciones!$L$5:$L$304,MATCH(B278,Captaciones!$A$5:$A$304,0)),""))</f>
        <v/>
      </c>
      <c r="G278" s="23"/>
      <c r="H278" s="23"/>
      <c r="I278" s="24"/>
      <c r="J278" s="23"/>
    </row>
    <row r="279" customFormat="false" ht="15" hidden="false" customHeight="false" outlineLevel="0" collapsed="false">
      <c r="A279" s="24"/>
      <c r="B279" s="23"/>
      <c r="C279" s="16" t="str">
        <f aca="false">IF(B279="","",IFERROR(INDEX(Captaciones!$C$5:$C$304,MATCH(B279,Captaciones!$A$5:$A$304,0)),"Ref. no encontrada"))</f>
        <v/>
      </c>
      <c r="D279" s="23"/>
      <c r="E279" s="25"/>
      <c r="F279" s="27" t="str">
        <f aca="false">IF(OR(B279="",E279=""),"",IFERROR(E279/INDEX(Captaciones!$L$5:$L$304,MATCH(B279,Captaciones!$A$5:$A$304,0)),""))</f>
        <v/>
      </c>
      <c r="G279" s="23"/>
      <c r="H279" s="23"/>
      <c r="I279" s="24"/>
      <c r="J279" s="23"/>
    </row>
    <row r="280" customFormat="false" ht="15" hidden="false" customHeight="false" outlineLevel="0" collapsed="false">
      <c r="A280" s="24"/>
      <c r="B280" s="23"/>
      <c r="C280" s="16" t="str">
        <f aca="false">IF(B280="","",IFERROR(INDEX(Captaciones!$C$5:$C$304,MATCH(B280,Captaciones!$A$5:$A$304,0)),"Ref. no encontrada"))</f>
        <v/>
      </c>
      <c r="D280" s="23"/>
      <c r="E280" s="25"/>
      <c r="F280" s="27" t="str">
        <f aca="false">IF(OR(B280="",E280=""),"",IFERROR(E280/INDEX(Captaciones!$L$5:$L$304,MATCH(B280,Captaciones!$A$5:$A$304,0)),""))</f>
        <v/>
      </c>
      <c r="G280" s="23"/>
      <c r="H280" s="23"/>
      <c r="I280" s="24"/>
      <c r="J280" s="23"/>
    </row>
    <row r="281" customFormat="false" ht="15" hidden="false" customHeight="false" outlineLevel="0" collapsed="false">
      <c r="A281" s="24"/>
      <c r="B281" s="23"/>
      <c r="C281" s="16" t="str">
        <f aca="false">IF(B281="","",IFERROR(INDEX(Captaciones!$C$5:$C$304,MATCH(B281,Captaciones!$A$5:$A$304,0)),"Ref. no encontrada"))</f>
        <v/>
      </c>
      <c r="D281" s="23"/>
      <c r="E281" s="25"/>
      <c r="F281" s="27" t="str">
        <f aca="false">IF(OR(B281="",E281=""),"",IFERROR(E281/INDEX(Captaciones!$L$5:$L$304,MATCH(B281,Captaciones!$A$5:$A$304,0)),""))</f>
        <v/>
      </c>
      <c r="G281" s="23"/>
      <c r="H281" s="23"/>
      <c r="I281" s="24"/>
      <c r="J281" s="23"/>
    </row>
    <row r="282" customFormat="false" ht="15" hidden="false" customHeight="false" outlineLevel="0" collapsed="false">
      <c r="A282" s="24"/>
      <c r="B282" s="23"/>
      <c r="C282" s="16" t="str">
        <f aca="false">IF(B282="","",IFERROR(INDEX(Captaciones!$C$5:$C$304,MATCH(B282,Captaciones!$A$5:$A$304,0)),"Ref. no encontrada"))</f>
        <v/>
      </c>
      <c r="D282" s="23"/>
      <c r="E282" s="25"/>
      <c r="F282" s="27" t="str">
        <f aca="false">IF(OR(B282="",E282=""),"",IFERROR(E282/INDEX(Captaciones!$L$5:$L$304,MATCH(B282,Captaciones!$A$5:$A$304,0)),""))</f>
        <v/>
      </c>
      <c r="G282" s="23"/>
      <c r="H282" s="23"/>
      <c r="I282" s="24"/>
      <c r="J282" s="23"/>
    </row>
    <row r="283" customFormat="false" ht="15" hidden="false" customHeight="false" outlineLevel="0" collapsed="false">
      <c r="A283" s="24"/>
      <c r="B283" s="23"/>
      <c r="C283" s="16" t="str">
        <f aca="false">IF(B283="","",IFERROR(INDEX(Captaciones!$C$5:$C$304,MATCH(B283,Captaciones!$A$5:$A$304,0)),"Ref. no encontrada"))</f>
        <v/>
      </c>
      <c r="D283" s="23"/>
      <c r="E283" s="25"/>
      <c r="F283" s="27" t="str">
        <f aca="false">IF(OR(B283="",E283=""),"",IFERROR(E283/INDEX(Captaciones!$L$5:$L$304,MATCH(B283,Captaciones!$A$5:$A$304,0)),""))</f>
        <v/>
      </c>
      <c r="G283" s="23"/>
      <c r="H283" s="23"/>
      <c r="I283" s="24"/>
      <c r="J283" s="23"/>
    </row>
    <row r="284" customFormat="false" ht="15" hidden="false" customHeight="false" outlineLevel="0" collapsed="false">
      <c r="A284" s="24"/>
      <c r="B284" s="23"/>
      <c r="C284" s="16" t="str">
        <f aca="false">IF(B284="","",IFERROR(INDEX(Captaciones!$C$5:$C$304,MATCH(B284,Captaciones!$A$5:$A$304,0)),"Ref. no encontrada"))</f>
        <v/>
      </c>
      <c r="D284" s="23"/>
      <c r="E284" s="25"/>
      <c r="F284" s="27" t="str">
        <f aca="false">IF(OR(B284="",E284=""),"",IFERROR(E284/INDEX(Captaciones!$L$5:$L$304,MATCH(B284,Captaciones!$A$5:$A$304,0)),""))</f>
        <v/>
      </c>
      <c r="G284" s="23"/>
      <c r="H284" s="23"/>
      <c r="I284" s="24"/>
      <c r="J284" s="23"/>
    </row>
    <row r="285" customFormat="false" ht="15" hidden="false" customHeight="false" outlineLevel="0" collapsed="false">
      <c r="A285" s="24"/>
      <c r="B285" s="23"/>
      <c r="C285" s="16" t="str">
        <f aca="false">IF(B285="","",IFERROR(INDEX(Captaciones!$C$5:$C$304,MATCH(B285,Captaciones!$A$5:$A$304,0)),"Ref. no encontrada"))</f>
        <v/>
      </c>
      <c r="D285" s="23"/>
      <c r="E285" s="25"/>
      <c r="F285" s="27" t="str">
        <f aca="false">IF(OR(B285="",E285=""),"",IFERROR(E285/INDEX(Captaciones!$L$5:$L$304,MATCH(B285,Captaciones!$A$5:$A$304,0)),""))</f>
        <v/>
      </c>
      <c r="G285" s="23"/>
      <c r="H285" s="23"/>
      <c r="I285" s="24"/>
      <c r="J285" s="23"/>
    </row>
    <row r="286" customFormat="false" ht="15" hidden="false" customHeight="false" outlineLevel="0" collapsed="false">
      <c r="A286" s="24"/>
      <c r="B286" s="23"/>
      <c r="C286" s="16" t="str">
        <f aca="false">IF(B286="","",IFERROR(INDEX(Captaciones!$C$5:$C$304,MATCH(B286,Captaciones!$A$5:$A$304,0)),"Ref. no encontrada"))</f>
        <v/>
      </c>
      <c r="D286" s="23"/>
      <c r="E286" s="25"/>
      <c r="F286" s="27" t="str">
        <f aca="false">IF(OR(B286="",E286=""),"",IFERROR(E286/INDEX(Captaciones!$L$5:$L$304,MATCH(B286,Captaciones!$A$5:$A$304,0)),""))</f>
        <v/>
      </c>
      <c r="G286" s="23"/>
      <c r="H286" s="23"/>
      <c r="I286" s="24"/>
      <c r="J286" s="23"/>
    </row>
    <row r="287" customFormat="false" ht="15" hidden="false" customHeight="false" outlineLevel="0" collapsed="false">
      <c r="A287" s="24"/>
      <c r="B287" s="23"/>
      <c r="C287" s="16" t="str">
        <f aca="false">IF(B287="","",IFERROR(INDEX(Captaciones!$C$5:$C$304,MATCH(B287,Captaciones!$A$5:$A$304,0)),"Ref. no encontrada"))</f>
        <v/>
      </c>
      <c r="D287" s="23"/>
      <c r="E287" s="25"/>
      <c r="F287" s="27" t="str">
        <f aca="false">IF(OR(B287="",E287=""),"",IFERROR(E287/INDEX(Captaciones!$L$5:$L$304,MATCH(B287,Captaciones!$A$5:$A$304,0)),""))</f>
        <v/>
      </c>
      <c r="G287" s="23"/>
      <c r="H287" s="23"/>
      <c r="I287" s="24"/>
      <c r="J287" s="23"/>
    </row>
    <row r="288" customFormat="false" ht="15" hidden="false" customHeight="false" outlineLevel="0" collapsed="false">
      <c r="A288" s="24"/>
      <c r="B288" s="23"/>
      <c r="C288" s="16" t="str">
        <f aca="false">IF(B288="","",IFERROR(INDEX(Captaciones!$C$5:$C$304,MATCH(B288,Captaciones!$A$5:$A$304,0)),"Ref. no encontrada"))</f>
        <v/>
      </c>
      <c r="D288" s="23"/>
      <c r="E288" s="25"/>
      <c r="F288" s="27" t="str">
        <f aca="false">IF(OR(B288="",E288=""),"",IFERROR(E288/INDEX(Captaciones!$L$5:$L$304,MATCH(B288,Captaciones!$A$5:$A$304,0)),""))</f>
        <v/>
      </c>
      <c r="G288" s="23"/>
      <c r="H288" s="23"/>
      <c r="I288" s="24"/>
      <c r="J288" s="23"/>
    </row>
    <row r="289" customFormat="false" ht="15" hidden="false" customHeight="false" outlineLevel="0" collapsed="false">
      <c r="A289" s="24"/>
      <c r="B289" s="23"/>
      <c r="C289" s="16" t="str">
        <f aca="false">IF(B289="","",IFERROR(INDEX(Captaciones!$C$5:$C$304,MATCH(B289,Captaciones!$A$5:$A$304,0)),"Ref. no encontrada"))</f>
        <v/>
      </c>
      <c r="D289" s="23"/>
      <c r="E289" s="25"/>
      <c r="F289" s="27" t="str">
        <f aca="false">IF(OR(B289="",E289=""),"",IFERROR(E289/INDEX(Captaciones!$L$5:$L$304,MATCH(B289,Captaciones!$A$5:$A$304,0)),""))</f>
        <v/>
      </c>
      <c r="G289" s="23"/>
      <c r="H289" s="23"/>
      <c r="I289" s="24"/>
      <c r="J289" s="23"/>
    </row>
    <row r="290" customFormat="false" ht="15" hidden="false" customHeight="false" outlineLevel="0" collapsed="false">
      <c r="A290" s="24"/>
      <c r="B290" s="23"/>
      <c r="C290" s="16" t="str">
        <f aca="false">IF(B290="","",IFERROR(INDEX(Captaciones!$C$5:$C$304,MATCH(B290,Captaciones!$A$5:$A$304,0)),"Ref. no encontrada"))</f>
        <v/>
      </c>
      <c r="D290" s="23"/>
      <c r="E290" s="25"/>
      <c r="F290" s="27" t="str">
        <f aca="false">IF(OR(B290="",E290=""),"",IFERROR(E290/INDEX(Captaciones!$L$5:$L$304,MATCH(B290,Captaciones!$A$5:$A$304,0)),""))</f>
        <v/>
      </c>
      <c r="G290" s="23"/>
      <c r="H290" s="23"/>
      <c r="I290" s="24"/>
      <c r="J290" s="23"/>
    </row>
    <row r="291" customFormat="false" ht="15" hidden="false" customHeight="false" outlineLevel="0" collapsed="false">
      <c r="A291" s="24"/>
      <c r="B291" s="23"/>
      <c r="C291" s="16" t="str">
        <f aca="false">IF(B291="","",IFERROR(INDEX(Captaciones!$C$5:$C$304,MATCH(B291,Captaciones!$A$5:$A$304,0)),"Ref. no encontrada"))</f>
        <v/>
      </c>
      <c r="D291" s="23"/>
      <c r="E291" s="25"/>
      <c r="F291" s="27" t="str">
        <f aca="false">IF(OR(B291="",E291=""),"",IFERROR(E291/INDEX(Captaciones!$L$5:$L$304,MATCH(B291,Captaciones!$A$5:$A$304,0)),""))</f>
        <v/>
      </c>
      <c r="G291" s="23"/>
      <c r="H291" s="23"/>
      <c r="I291" s="24"/>
      <c r="J291" s="23"/>
    </row>
    <row r="292" customFormat="false" ht="15" hidden="false" customHeight="false" outlineLevel="0" collapsed="false">
      <c r="A292" s="24"/>
      <c r="B292" s="23"/>
      <c r="C292" s="16" t="str">
        <f aca="false">IF(B292="","",IFERROR(INDEX(Captaciones!$C$5:$C$304,MATCH(B292,Captaciones!$A$5:$A$304,0)),"Ref. no encontrada"))</f>
        <v/>
      </c>
      <c r="D292" s="23"/>
      <c r="E292" s="25"/>
      <c r="F292" s="27" t="str">
        <f aca="false">IF(OR(B292="",E292=""),"",IFERROR(E292/INDEX(Captaciones!$L$5:$L$304,MATCH(B292,Captaciones!$A$5:$A$304,0)),""))</f>
        <v/>
      </c>
      <c r="G292" s="23"/>
      <c r="H292" s="23"/>
      <c r="I292" s="24"/>
      <c r="J292" s="23"/>
    </row>
    <row r="293" customFormat="false" ht="15" hidden="false" customHeight="false" outlineLevel="0" collapsed="false">
      <c r="A293" s="24"/>
      <c r="B293" s="23"/>
      <c r="C293" s="16" t="str">
        <f aca="false">IF(B293="","",IFERROR(INDEX(Captaciones!$C$5:$C$304,MATCH(B293,Captaciones!$A$5:$A$304,0)),"Ref. no encontrada"))</f>
        <v/>
      </c>
      <c r="D293" s="23"/>
      <c r="E293" s="25"/>
      <c r="F293" s="27" t="str">
        <f aca="false">IF(OR(B293="",E293=""),"",IFERROR(E293/INDEX(Captaciones!$L$5:$L$304,MATCH(B293,Captaciones!$A$5:$A$304,0)),""))</f>
        <v/>
      </c>
      <c r="G293" s="23"/>
      <c r="H293" s="23"/>
      <c r="I293" s="24"/>
      <c r="J293" s="23"/>
    </row>
    <row r="294" customFormat="false" ht="15" hidden="false" customHeight="false" outlineLevel="0" collapsed="false">
      <c r="A294" s="24"/>
      <c r="B294" s="23"/>
      <c r="C294" s="16" t="str">
        <f aca="false">IF(B294="","",IFERROR(INDEX(Captaciones!$C$5:$C$304,MATCH(B294,Captaciones!$A$5:$A$304,0)),"Ref. no encontrada"))</f>
        <v/>
      </c>
      <c r="D294" s="23"/>
      <c r="E294" s="25"/>
      <c r="F294" s="27" t="str">
        <f aca="false">IF(OR(B294="",E294=""),"",IFERROR(E294/INDEX(Captaciones!$L$5:$L$304,MATCH(B294,Captaciones!$A$5:$A$304,0)),""))</f>
        <v/>
      </c>
      <c r="G294" s="23"/>
      <c r="H294" s="23"/>
      <c r="I294" s="24"/>
      <c r="J294" s="23"/>
    </row>
    <row r="295" customFormat="false" ht="15" hidden="false" customHeight="false" outlineLevel="0" collapsed="false">
      <c r="A295" s="24"/>
      <c r="B295" s="23"/>
      <c r="C295" s="16" t="str">
        <f aca="false">IF(B295="","",IFERROR(INDEX(Captaciones!$C$5:$C$304,MATCH(B295,Captaciones!$A$5:$A$304,0)),"Ref. no encontrada"))</f>
        <v/>
      </c>
      <c r="D295" s="23"/>
      <c r="E295" s="25"/>
      <c r="F295" s="27" t="str">
        <f aca="false">IF(OR(B295="",E295=""),"",IFERROR(E295/INDEX(Captaciones!$L$5:$L$304,MATCH(B295,Captaciones!$A$5:$A$304,0)),""))</f>
        <v/>
      </c>
      <c r="G295" s="23"/>
      <c r="H295" s="23"/>
      <c r="I295" s="24"/>
      <c r="J295" s="23"/>
    </row>
    <row r="296" customFormat="false" ht="15" hidden="false" customHeight="false" outlineLevel="0" collapsed="false">
      <c r="A296" s="24"/>
      <c r="B296" s="23"/>
      <c r="C296" s="16" t="str">
        <f aca="false">IF(B296="","",IFERROR(INDEX(Captaciones!$C$5:$C$304,MATCH(B296,Captaciones!$A$5:$A$304,0)),"Ref. no encontrada"))</f>
        <v/>
      </c>
      <c r="D296" s="23"/>
      <c r="E296" s="25"/>
      <c r="F296" s="27" t="str">
        <f aca="false">IF(OR(B296="",E296=""),"",IFERROR(E296/INDEX(Captaciones!$L$5:$L$304,MATCH(B296,Captaciones!$A$5:$A$304,0)),""))</f>
        <v/>
      </c>
      <c r="G296" s="23"/>
      <c r="H296" s="23"/>
      <c r="I296" s="24"/>
      <c r="J296" s="23"/>
    </row>
    <row r="297" customFormat="false" ht="15" hidden="false" customHeight="false" outlineLevel="0" collapsed="false">
      <c r="A297" s="24"/>
      <c r="B297" s="23"/>
      <c r="C297" s="16" t="str">
        <f aca="false">IF(B297="","",IFERROR(INDEX(Captaciones!$C$5:$C$304,MATCH(B297,Captaciones!$A$5:$A$304,0)),"Ref. no encontrada"))</f>
        <v/>
      </c>
      <c r="D297" s="23"/>
      <c r="E297" s="25"/>
      <c r="F297" s="27" t="str">
        <f aca="false">IF(OR(B297="",E297=""),"",IFERROR(E297/INDEX(Captaciones!$L$5:$L$304,MATCH(B297,Captaciones!$A$5:$A$304,0)),""))</f>
        <v/>
      </c>
      <c r="G297" s="23"/>
      <c r="H297" s="23"/>
      <c r="I297" s="24"/>
      <c r="J297" s="23"/>
    </row>
    <row r="298" customFormat="false" ht="15" hidden="false" customHeight="false" outlineLevel="0" collapsed="false">
      <c r="A298" s="24"/>
      <c r="B298" s="23"/>
      <c r="C298" s="16" t="str">
        <f aca="false">IF(B298="","",IFERROR(INDEX(Captaciones!$C$5:$C$304,MATCH(B298,Captaciones!$A$5:$A$304,0)),"Ref. no encontrada"))</f>
        <v/>
      </c>
      <c r="D298" s="23"/>
      <c r="E298" s="25"/>
      <c r="F298" s="27" t="str">
        <f aca="false">IF(OR(B298="",E298=""),"",IFERROR(E298/INDEX(Captaciones!$L$5:$L$304,MATCH(B298,Captaciones!$A$5:$A$304,0)),""))</f>
        <v/>
      </c>
      <c r="G298" s="23"/>
      <c r="H298" s="23"/>
      <c r="I298" s="24"/>
      <c r="J298" s="23"/>
    </row>
    <row r="299" customFormat="false" ht="15" hidden="false" customHeight="false" outlineLevel="0" collapsed="false">
      <c r="A299" s="24"/>
      <c r="B299" s="23"/>
      <c r="C299" s="16" t="str">
        <f aca="false">IF(B299="","",IFERROR(INDEX(Captaciones!$C$5:$C$304,MATCH(B299,Captaciones!$A$5:$A$304,0)),"Ref. no encontrada"))</f>
        <v/>
      </c>
      <c r="D299" s="23"/>
      <c r="E299" s="25"/>
      <c r="F299" s="27" t="str">
        <f aca="false">IF(OR(B299="",E299=""),"",IFERROR(E299/INDEX(Captaciones!$L$5:$L$304,MATCH(B299,Captaciones!$A$5:$A$304,0)),""))</f>
        <v/>
      </c>
      <c r="G299" s="23"/>
      <c r="H299" s="23"/>
      <c r="I299" s="24"/>
      <c r="J299" s="23"/>
    </row>
    <row r="300" customFormat="false" ht="15" hidden="false" customHeight="false" outlineLevel="0" collapsed="false">
      <c r="A300" s="24"/>
      <c r="B300" s="23"/>
      <c r="C300" s="16" t="str">
        <f aca="false">IF(B300="","",IFERROR(INDEX(Captaciones!$C$5:$C$304,MATCH(B300,Captaciones!$A$5:$A$304,0)),"Ref. no encontrada"))</f>
        <v/>
      </c>
      <c r="D300" s="23"/>
      <c r="E300" s="25"/>
      <c r="F300" s="27" t="str">
        <f aca="false">IF(OR(B300="",E300=""),"",IFERROR(E300/INDEX(Captaciones!$L$5:$L$304,MATCH(B300,Captaciones!$A$5:$A$304,0)),""))</f>
        <v/>
      </c>
      <c r="G300" s="23"/>
      <c r="H300" s="23"/>
      <c r="I300" s="24"/>
      <c r="J300" s="23"/>
    </row>
    <row r="301" customFormat="false" ht="15" hidden="false" customHeight="false" outlineLevel="0" collapsed="false">
      <c r="A301" s="24"/>
      <c r="B301" s="23"/>
      <c r="C301" s="16" t="str">
        <f aca="false">IF(B301="","",IFERROR(INDEX(Captaciones!$C$5:$C$304,MATCH(B301,Captaciones!$A$5:$A$304,0)),"Ref. no encontrada"))</f>
        <v/>
      </c>
      <c r="D301" s="23"/>
      <c r="E301" s="25"/>
      <c r="F301" s="27" t="str">
        <f aca="false">IF(OR(B301="",E301=""),"",IFERROR(E301/INDEX(Captaciones!$L$5:$L$304,MATCH(B301,Captaciones!$A$5:$A$304,0)),""))</f>
        <v/>
      </c>
      <c r="G301" s="23"/>
      <c r="H301" s="23"/>
      <c r="I301" s="24"/>
      <c r="J301" s="23"/>
    </row>
    <row r="302" customFormat="false" ht="15" hidden="false" customHeight="false" outlineLevel="0" collapsed="false">
      <c r="A302" s="24"/>
      <c r="B302" s="23"/>
      <c r="C302" s="16" t="str">
        <f aca="false">IF(B302="","",IFERROR(INDEX(Captaciones!$C$5:$C$304,MATCH(B302,Captaciones!$A$5:$A$304,0)),"Ref. no encontrada"))</f>
        <v/>
      </c>
      <c r="D302" s="23"/>
      <c r="E302" s="25"/>
      <c r="F302" s="27" t="str">
        <f aca="false">IF(OR(B302="",E302=""),"",IFERROR(E302/INDEX(Captaciones!$L$5:$L$304,MATCH(B302,Captaciones!$A$5:$A$304,0)),""))</f>
        <v/>
      </c>
      <c r="G302" s="23"/>
      <c r="H302" s="23"/>
      <c r="I302" s="24"/>
      <c r="J302" s="23"/>
    </row>
    <row r="303" customFormat="false" ht="15" hidden="false" customHeight="false" outlineLevel="0" collapsed="false">
      <c r="A303" s="24"/>
      <c r="B303" s="23"/>
      <c r="C303" s="16" t="str">
        <f aca="false">IF(B303="","",IFERROR(INDEX(Captaciones!$C$5:$C$304,MATCH(B303,Captaciones!$A$5:$A$304,0)),"Ref. no encontrada"))</f>
        <v/>
      </c>
      <c r="D303" s="23"/>
      <c r="E303" s="25"/>
      <c r="F303" s="27" t="str">
        <f aca="false">IF(OR(B303="",E303=""),"",IFERROR(E303/INDEX(Captaciones!$L$5:$L$304,MATCH(B303,Captaciones!$A$5:$A$304,0)),""))</f>
        <v/>
      </c>
      <c r="G303" s="23"/>
      <c r="H303" s="23"/>
      <c r="I303" s="24"/>
      <c r="J303" s="23"/>
    </row>
    <row r="304" customFormat="false" ht="15" hidden="false" customHeight="false" outlineLevel="0" collapsed="false">
      <c r="A304" s="24"/>
      <c r="B304" s="23"/>
      <c r="C304" s="16" t="str">
        <f aca="false">IF(B304="","",IFERROR(INDEX(Captaciones!$C$5:$C$304,MATCH(B304,Captaciones!$A$5:$A$304,0)),"Ref. no encontrada"))</f>
        <v/>
      </c>
      <c r="D304" s="23"/>
      <c r="E304" s="25"/>
      <c r="F304" s="27" t="str">
        <f aca="false">IF(OR(B304="",E304=""),"",IFERROR(E304/INDEX(Captaciones!$L$5:$L$304,MATCH(B304,Captaciones!$A$5:$A$304,0)),""))</f>
        <v/>
      </c>
      <c r="G304" s="23"/>
      <c r="H304" s="23"/>
      <c r="I304" s="24"/>
      <c r="J304" s="23"/>
    </row>
  </sheetData>
  <autoFilter ref="A4:J304"/>
  <dataValidations count="2">
    <dataValidation allowBlank="true" error="Elige una opción de la lista" errorStyle="stop" errorTitle="Valor no válido" operator="between" showDropDown="false" showErrorMessage="false" showInputMessage="false" sqref="G5:G304" type="list">
      <formula1>"Sí,No,Pendiente"</formula1>
      <formula2>0</formula2>
    </dataValidation>
    <dataValidation allowBlank="true" error="Elige una opción de la lista" errorStyle="stop" errorTitle="Valor no válido" operator="between" showDropDown="false" showErrorMessage="false" showInputMessage="false" sqref="H5:H304" type="list">
      <formula1>"Presentada,Contraoferta,Aceptada,Rechazada,Retirada"</formula1>
      <formula2>0</formula2>
    </dataValidation>
  </dataValidations>
  <hyperlinks>
    <hyperlink ref="A2" r:id="rId1" display="Plantilla gratuita de Dotoku Homes · dotokuhomes.es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&amp;LPlantilla gratuita de Dotoku Homes · dotokuhomes.es&amp;R&amp;P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2026-10-23T18:03:20Z</dcterms:created>
  <dc:creator>Dotoku Homes</dc:creator>
  <dc:description/>
  <dc:language>en-US</dc:language>
  <cp:lastModifiedBy/>
  <dcterms:modified xsi:type="dcterms:W3CDTF">2026-10-23T20:03:22Z</dcterms:modified>
  <cp:revision>1</cp:revision>
  <dc:subject>Plantilla gratuita para inmobiliarias · dotokuhomes.es</dc:subject>
  <dc:title>Seguimiento de captaciones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